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Start" sheetId="1" r:id="rId1"/>
    <sheet name="Plan" sheetId="2" r:id="rId2"/>
    <sheet name="Wpisy" sheetId="3" r:id="rId3"/>
    <sheet name="Miesiąc" sheetId="4" r:id="rId4"/>
    <sheet name="Rok" sheetId="5" r:id="rId5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\ &quot;zł&quot;;[Red]\-#,##0.00\ &quot;zł&quot;"/>
    <numFmt numFmtId="165" formatCode="dd\.mm\.yyyy"/>
    <numFmt numFmtId="166" formatCode="0%"/>
  </numFmts>
  <fonts count="13">
    <font>
      <sz val="10"/>
      <color rgb="FF202719"/>
      <name val="Arial"/>
    </font>
    <font>
      <b/>
      <sz val="18"/>
      <color rgb="FF202719"/>
      <name val="Arial"/>
    </font>
    <font>
      <b/>
      <sz val="10"/>
      <color rgb="FF202719"/>
      <name val="Arial"/>
    </font>
    <font>
      <sz val="10"/>
      <color rgb="FF6B6B63"/>
      <name val="Arial"/>
    </font>
    <font>
      <sz val="8"/>
      <color rgb="FF6B6B63"/>
      <name val="Arial"/>
    </font>
    <font>
      <b/>
      <sz val="16"/>
      <color rgb="FF202719"/>
      <name val="Arial"/>
    </font>
    <font>
      <b/>
      <sz val="8"/>
      <color rgb="FF0E7479"/>
      <name val="Arial"/>
    </font>
    <font>
      <b/>
      <sz val="30"/>
      <color rgb="FF202719"/>
      <name val="Arial"/>
    </font>
    <font>
      <sz val="12"/>
      <color rgb="FF202719"/>
      <name val="Arial"/>
    </font>
    <font>
      <b/>
      <sz val="9"/>
      <color rgb="FF0E7479"/>
      <name val="Arial"/>
    </font>
    <font>
      <sz val="11"/>
      <color rgb="FF202719"/>
      <name val="Arial"/>
    </font>
    <font>
      <b/>
      <sz val="14"/>
      <color rgb="FF202719"/>
      <name val="Arial"/>
    </font>
    <font>
      <sz val="9"/>
      <color rgb="FF6B6B63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BCC"/>
        <bgColor indexed="64"/>
      </patternFill>
    </fill>
    <fill>
      <patternFill patternType="solid">
        <fgColor rgb="FFF6E7C3"/>
        <bgColor indexed="64"/>
      </patternFill>
    </fill>
    <fill>
      <patternFill patternType="solid">
        <fgColor rgb="FFF3F2EC"/>
        <bgColor indexed="64"/>
      </patternFill>
    </fill>
    <fill>
      <patternFill patternType="solid">
        <fgColor rgb="FF63B1B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B8B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 vertical="top"/>
    </xf>
    <xf numFmtId="0" fontId="0" fillId="3" borderId="0" xfId="0" applyFill="1"/>
    <xf numFmtId="164" fontId="0" fillId="3" borderId="0" xfId="0" applyNumberFormat="1" applyFill="1"/>
    <xf numFmtId="164" fontId="0" fillId="0" borderId="0" xfId="0" applyNumberFormat="1"/>
    <xf numFmtId="164" fontId="2" fillId="0" borderId="0" xfId="0" applyNumberFormat="1" applyFont="1"/>
    <xf numFmtId="165" fontId="0" fillId="0" borderId="0" xfId="0" applyNumberFormat="1" applyAlignment="1">
      <alignment horizontal="left" vertical="top"/>
    </xf>
    <xf numFmtId="165" fontId="4" fillId="0" borderId="0" xfId="0" applyNumberFormat="1" applyFont="1" applyAlignment="1">
      <alignment horizontal="right" vertical="top"/>
    </xf>
    <xf numFmtId="166" fontId="0" fillId="0" borderId="0" xfId="0" applyNumberFormat="1"/>
    <xf numFmtId="0" fontId="0" fillId="4" borderId="0" xfId="0" applyFill="1"/>
    <xf numFmtId="0" fontId="5" fillId="4" borderId="0" xfId="0" applyFont="1" applyFill="1" applyAlignment="1">
      <alignment vertical="center"/>
    </xf>
    <xf numFmtId="0" fontId="6" fillId="4" borderId="0" xfId="0" applyFont="1" applyFill="1" applyAlignment="1">
      <alignment vertical="bottom"/>
    </xf>
    <xf numFmtId="0" fontId="7" fillId="4" borderId="0" xfId="0" applyFont="1" applyFill="1" applyAlignment="1">
      <alignment vertical="center"/>
    </xf>
    <xf numFmtId="0" fontId="8" fillId="4" borderId="0" xfId="0" applyFont="1" applyFill="1" applyAlignment="1">
      <alignment vertical="top" wrapText="1"/>
    </xf>
    <xf numFmtId="0" fontId="9" fillId="4" borderId="0" xfId="0" applyFont="1" applyFill="1" applyAlignment="1">
      <alignment horizontal="right" vertical="top"/>
    </xf>
    <xf numFmtId="0" fontId="10" fillId="4" borderId="0" xfId="0" applyFont="1" applyFill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11" fillId="4" borderId="0" xfId="0" applyFont="1" applyFill="1" applyAlignment="1">
      <alignment vertical="bottom" wrapText="1"/>
    </xf>
    <xf numFmtId="0" fontId="2" fillId="5" borderId="0" xfId="0" applyFont="1" applyFill="1" applyAlignment="1">
      <alignment horizontal="left" vertical="center" indent="1"/>
    </xf>
    <xf numFmtId="0" fontId="12" fillId="4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47625</xdr:rowOff>
    </xdr:from>
    <xdr:to>
      <xdr:col>1</xdr:col>
      <xdr:colOff>247650</xdr:colOff>
      <xdr:row>1</xdr:row>
      <xdr:rowOff>295275</xdr:rowOff>
    </xdr:to>
    <xdr:pic>
      <xdr:nvPicPr>
        <xdr:cNvPr id="2" name="Picture 1" descr="Koshty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0025" y="238125"/>
          <a:ext cx="247650" cy="2476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3762375</xdr:colOff>
      <xdr:row>16</xdr:row>
      <xdr:rowOff>209550</xdr:rowOff>
    </xdr:to>
    <xdr:pic>
      <xdr:nvPicPr>
        <xdr:cNvPr id="3" name="Picture 2" descr="Aplikacja Koshty w telefonie: kategorie wydatków z miesięcznymi limitami.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00650" y="190500"/>
          <a:ext cx="3762375" cy="54292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63B1B6"/>
  </sheetPr>
  <sheetViews>
    <sheetView showGridLines="0" tabSelected="1" workbookViewId="0"/>
  </sheetViews>
  <sheetFormatPr defaultRowHeight="15"/>
  <cols>
    <col min="1" max="1" width="3" customWidth="1" style="13"/>
    <col min="2" max="2" width="5" customWidth="1" style="13"/>
    <col min="3" max="3" width="60" customWidth="1" style="13"/>
    <col min="4" max="4" width="10" customWidth="1" style="13"/>
    <col min="5" max="5" width="58" customWidth="1" style="13"/>
    <col min="6" max="6" width="3" customWidth="1" style="13"/>
    <col min="7" max="16384" width="9.140625" style="13"/>
  </cols>
  <sheetData>
    <row r="1" ht="15" customHeight="1">
      <c r="A1" s="13"/>
      <c r="B1" s="13"/>
      <c r="C1" s="13"/>
      <c r="D1" s="13"/>
      <c r="E1" s="13"/>
      <c r="F1" s="13"/>
    </row>
    <row r="2" ht="27" customHeight="1">
      <c r="A2" s="13"/>
      <c r="B2" s="13"/>
      <c r="C2" s="14" t="inlineStr">
        <is>
          <t xml:space="preserve">Koshty</t>
        </is>
      </c>
      <c r="D2" s="13"/>
      <c r="E2" s="13"/>
      <c r="F2" s="13"/>
    </row>
    <row r="3" ht="21" customHeight="1">
      <c r="A3" s="13"/>
      <c r="B3" s="13"/>
      <c r="C3" s="13"/>
      <c r="D3" s="13"/>
      <c r="E3" s="13"/>
      <c r="F3" s="13"/>
    </row>
    <row r="4" ht="13.5" customHeight="1">
      <c r="A4" s="13"/>
      <c r="B4" s="13"/>
      <c r="C4" s="15" t="inlineStr">
        <is>
          <t xml:space="preserve">SZABLON</t>
        </is>
      </c>
      <c r="D4" s="13"/>
      <c r="E4" s="13"/>
      <c r="F4" s="13"/>
    </row>
    <row r="5" ht="45" customHeight="1">
      <c r="A5" s="13"/>
      <c r="B5" s="13"/>
      <c r="C5" s="16" t="inlineStr">
        <is>
          <t xml:space="preserve">Budżet domowy</t>
        </is>
      </c>
      <c r="D5" s="13"/>
      <c r="E5" s="13"/>
      <c r="F5" s="13"/>
    </row>
    <row r="6" ht="37.5" customHeight="1">
      <c r="A6" s="13"/>
      <c r="B6" s="13"/>
      <c r="C6" s="17" t="inlineStr">
        <is>
          <t xml:space="preserve">Wpisujesz wydatki i przychody, a arkusz sam liczy miesiąc i cały rok.</t>
        </is>
      </c>
      <c r="D6" s="13"/>
      <c r="E6" s="13"/>
      <c r="F6" s="13"/>
    </row>
    <row r="7" ht="19.5" customHeight="1">
      <c r="A7" s="13"/>
      <c r="B7" s="13"/>
      <c r="C7" s="13"/>
      <c r="D7" s="13"/>
      <c r="E7" s="13"/>
      <c r="F7" s="13"/>
    </row>
    <row r="8" ht="15" customHeight="1">
      <c r="A8" s="13"/>
      <c r="B8" s="13"/>
      <c r="C8" s="15" t="inlineStr">
        <is>
          <t xml:space="preserve">JAK ZACZĄĆ</t>
        </is>
      </c>
      <c r="D8" s="13"/>
      <c r="E8" s="13"/>
      <c r="F8" s="13"/>
    </row>
    <row r="9" ht="34.5" customHeight="1">
      <c r="A9" s="13"/>
      <c r="B9" s="18" t="inlineStr">
        <is>
          <t xml:space="preserve">01</t>
        </is>
      </c>
      <c r="C9" s="19" t="inlineStr">
        <is>
          <t xml:space="preserve">W arkuszu „Plan” wpisz rok, dzień startu okresu i limity kategorii.</t>
        </is>
      </c>
      <c r="D9" s="13"/>
      <c r="E9" s="13"/>
      <c r="F9" s="13"/>
    </row>
    <row r="10" ht="34.5" customHeight="1">
      <c r="A10" s="13"/>
      <c r="B10" s="18" t="inlineStr">
        <is>
          <t xml:space="preserve">02</t>
        </is>
      </c>
      <c r="C10" s="19" t="inlineStr">
        <is>
          <t xml:space="preserve">W arkuszu „Wpisy” dopisuj wydatki i przychody. Jeden wiersz to jeden wpis.</t>
        </is>
      </c>
      <c r="D10" s="13"/>
      <c r="E10" s="13"/>
      <c r="F10" s="13"/>
    </row>
    <row r="11" ht="34.5" customHeight="1">
      <c r="A11" s="13"/>
      <c r="B11" s="18" t="inlineStr">
        <is>
          <t xml:space="preserve">03</t>
        </is>
      </c>
      <c r="C11" s="19" t="inlineStr">
        <is>
          <t xml:space="preserve">W arkuszu „Miesiąc” wpisz numer miesiąca. Podsumowanie miesiąca i arkusz „Rok” liczą się same.</t>
        </is>
      </c>
      <c r="D11" s="13"/>
      <c r="E11" s="13"/>
      <c r="F11" s="13"/>
    </row>
    <row r="12" ht="19.5" customHeight="1">
      <c r="A12" s="13"/>
      <c r="B12" s="13"/>
      <c r="C12" s="13"/>
      <c r="D12" s="13"/>
      <c r="E12" s="13"/>
      <c r="F12" s="13"/>
    </row>
    <row r="13" ht="15" customHeight="1">
      <c r="A13" s="13"/>
      <c r="B13" s="13"/>
      <c r="C13" s="15" t="inlineStr">
        <is>
          <t xml:space="preserve">DOBRZE WIEDZIEĆ</t>
        </is>
      </c>
      <c r="D13" s="13"/>
      <c r="E13" s="13"/>
      <c r="F13" s="13"/>
    </row>
    <row r="14" ht="31.5" customHeight="1">
      <c r="A14" s="13"/>
      <c r="B14" s="18" t="inlineStr">
        <is>
          <t xml:space="preserve">–</t>
        </is>
      </c>
      <c r="C14" s="20" t="inlineStr">
        <is>
          <t xml:space="preserve">Żółte pola wypełniasz samodzielnie. Pozostałych nie trzeba zmieniać.</t>
        </is>
      </c>
      <c r="D14" s="13"/>
      <c r="E14" s="13"/>
      <c r="F14" s="13"/>
    </row>
    <row r="15" ht="31.5" customHeight="1">
      <c r="A15" s="13"/>
      <c r="B15" s="18" t="inlineStr">
        <is>
          <t xml:space="preserve">–</t>
        </is>
      </c>
      <c r="C15" s="20" t="inlineStr">
        <is>
          <t xml:space="preserve">Wiersze z dopiskiem „Przykład” w arkuszu „Wpisy” pokazują, jak działa szablon. Usuń je przed startem.</t>
        </is>
      </c>
      <c r="D15" s="13"/>
      <c r="E15" s="13"/>
      <c r="F15" s="13"/>
    </row>
    <row r="16" ht="31.5" customHeight="1">
      <c r="A16" s="13"/>
      <c r="B16" s="18" t="inlineStr">
        <is>
          <t xml:space="preserve">–</t>
        </is>
      </c>
      <c r="C16" s="20" t="inlineStr">
        <is>
          <t xml:space="preserve">Kategorie możesz zmieniać i dopisywać własne w arkuszu „Plan”.</t>
        </is>
      </c>
      <c r="D16" s="13"/>
      <c r="E16" s="13"/>
      <c r="F16" s="13"/>
    </row>
    <row r="17" ht="31.5" customHeight="1">
      <c r="A17" s="13"/>
      <c r="B17" s="18" t="inlineStr">
        <is>
          <t xml:space="preserve">–</t>
        </is>
      </c>
      <c r="C17" s="20" t="inlineStr">
        <is>
          <t xml:space="preserve">Dzień startu okresu to na przykład dzień wypłaty: miesiąc liczy się wtedy od wypłaty do wypłaty.</t>
        </is>
      </c>
      <c r="D17" s="13"/>
      <c r="E17" s="13"/>
      <c r="F17" s="13"/>
    </row>
    <row r="18" ht="18.75" customHeight="1">
      <c r="A18" s="13"/>
      <c r="B18" s="18" t="inlineStr">
        <is>
          <t xml:space="preserve">–</t>
        </is>
      </c>
      <c r="C18" s="20" t="inlineStr">
        <is>
          <t xml:space="preserve">Podsumowania obejmują pierwsze 2000 wpisów.</t>
        </is>
      </c>
      <c r="D18" s="13"/>
      <c r="E18" s="13"/>
      <c r="F18" s="13"/>
    </row>
    <row r="19" ht="24" customHeight="1">
      <c r="A19" s="13"/>
      <c r="B19" s="13"/>
      <c r="C19" s="13"/>
      <c r="D19" s="13"/>
      <c r="E19" s="13"/>
      <c r="F19" s="13"/>
    </row>
    <row r="20" ht="39" customHeight="1">
      <c r="A20" s="13"/>
      <c r="B20" s="13"/>
      <c r="C20" s="21" t="inlineStr">
        <is>
          <t xml:space="preserve">W telefonie wpis powstaje ze zdjęcia paragonu</t>
        </is>
      </c>
      <c r="D20" s="13"/>
      <c r="E20" s="13"/>
      <c r="F20" s="13"/>
    </row>
    <row r="21" ht="34.5" customHeight="1">
      <c r="A21" s="13"/>
      <c r="B21" s="13"/>
      <c r="C21" s="19" t="inlineStr">
        <is>
          <t xml:space="preserve">Aplikacja Koshty odczytuje paragon ze zdjęcia i pilnuje tych samych kategorii i limitów co ten szablon.</t>
        </is>
      </c>
      <c r="D21" s="13"/>
      <c r="E21" s="13"/>
      <c r="F21" s="13"/>
    </row>
    <row r="22" ht="10.5" customHeight="1">
      <c r="A22" s="13"/>
      <c r="B22" s="13"/>
      <c r="C22" s="13"/>
      <c r="D22" s="13"/>
      <c r="E22" s="13"/>
      <c r="F22" s="13"/>
    </row>
    <row r="23" ht="30" customHeight="1">
      <c r="A23" s="13"/>
      <c r="B23" s="13"/>
      <c r="C23" s="22" t="str">
        <f>HYPERLINK("https://koshty.app","WYPRÓBUJ KOSHTY  →")</f>
        <v>WYPRÓBUJ KOSHTY  →</v>
      </c>
      <c r="D23" s="13"/>
      <c r="E23" s="13"/>
      <c r="F23" s="13"/>
    </row>
    <row r="24" ht="16.5" customHeight="1">
      <c r="A24" s="13"/>
      <c r="B24" s="13"/>
      <c r="C24" s="23" t="inlineStr">
        <is>
          <t xml:space="preserve">koshty.app</t>
        </is>
      </c>
      <c r="D24" s="13"/>
      <c r="E24" s="13"/>
      <c r="F24" s="13"/>
    </row>
    <row r="25" ht="15" customHeight="1">
      <c r="A25" s="13"/>
      <c r="B25" s="13"/>
      <c r="C25" s="13"/>
      <c r="D25" s="13"/>
      <c r="E25" s="13"/>
      <c r="F25" s="13"/>
    </row>
    <row r="26" ht="15" customHeight="1">
      <c r="A26" s="13"/>
      <c r="B26" s="13"/>
      <c r="C26" s="13"/>
      <c r="D26" s="13"/>
      <c r="E26" s="13"/>
      <c r="F26" s="13"/>
    </row>
    <row r="27" ht="15" customHeight="1">
      <c r="A27" s="13"/>
      <c r="B27" s="13"/>
      <c r="C27" s="13"/>
      <c r="D27" s="13"/>
      <c r="E27" s="13"/>
      <c r="F27" s="13"/>
    </row>
    <row r="28" ht="15" customHeight="1">
      <c r="A28" s="13"/>
      <c r="B28" s="13"/>
      <c r="C28" s="13"/>
      <c r="D28" s="13"/>
      <c r="E28" s="13"/>
      <c r="F28" s="13"/>
    </row>
    <row r="29" ht="15" customHeight="1">
      <c r="A29" s="13"/>
      <c r="B29" s="13"/>
      <c r="C29" s="13"/>
      <c r="D29" s="13"/>
      <c r="E29" s="13"/>
      <c r="F29" s="13"/>
    </row>
    <row r="30" ht="15" customHeight="1">
      <c r="A30" s="13"/>
      <c r="B30" s="13"/>
      <c r="C30" s="13"/>
      <c r="D30" s="13"/>
      <c r="E30" s="13"/>
      <c r="F30" s="13"/>
    </row>
    <row r="31" ht="15" customHeight="1">
      <c r="A31" s="13"/>
      <c r="B31" s="13"/>
      <c r="C31" s="13"/>
      <c r="D31" s="13"/>
      <c r="E31" s="13"/>
      <c r="F31" s="13"/>
    </row>
    <row r="32" ht="15" customHeight="1">
      <c r="A32" s="13"/>
      <c r="B32" s="13"/>
      <c r="C32" s="13"/>
      <c r="D32" s="13"/>
      <c r="E32" s="13"/>
      <c r="F32" s="13"/>
    </row>
    <row r="33" ht="15" customHeight="1">
      <c r="A33" s="13"/>
      <c r="B33" s="13"/>
      <c r="C33" s="13"/>
      <c r="D33" s="13"/>
      <c r="E33" s="13"/>
      <c r="F33" s="13"/>
    </row>
    <row r="34" ht="15" customHeight="1">
      <c r="A34" s="13"/>
      <c r="B34" s="13"/>
      <c r="C34" s="13"/>
      <c r="D34" s="13"/>
      <c r="E34" s="13"/>
      <c r="F34" s="13"/>
    </row>
    <row r="35" ht="15" customHeight="1">
      <c r="A35" s="13"/>
      <c r="B35" s="13"/>
      <c r="C35" s="13"/>
      <c r="D35" s="13"/>
      <c r="E35" s="13"/>
      <c r="F35" s="13"/>
    </row>
    <row r="36" ht="15" customHeight="1">
      <c r="A36" s="13"/>
      <c r="B36" s="13"/>
      <c r="C36" s="13"/>
      <c r="D36" s="13"/>
      <c r="E36" s="13"/>
      <c r="F36" s="13"/>
    </row>
    <row r="37" ht="15" customHeight="1">
      <c r="A37" s="13"/>
      <c r="B37" s="13"/>
      <c r="C37" s="13"/>
      <c r="D37" s="13"/>
      <c r="E37" s="13"/>
      <c r="F37" s="13"/>
    </row>
    <row r="38" ht="15" customHeight="1">
      <c r="A38" s="13"/>
      <c r="B38" s="13"/>
      <c r="C38" s="13"/>
      <c r="D38" s="13"/>
      <c r="E38" s="13"/>
      <c r="F38" s="13"/>
    </row>
    <row r="39" ht="15" customHeight="1">
      <c r="A39" s="13"/>
      <c r="B39" s="13"/>
      <c r="C39" s="13"/>
      <c r="D39" s="13"/>
      <c r="E39" s="13"/>
      <c r="F39" s="13"/>
    </row>
    <row r="40" ht="15" customHeight="1">
      <c r="A40" s="13"/>
      <c r="B40" s="13"/>
      <c r="C40" s="13"/>
      <c r="D40" s="13"/>
      <c r="E40" s="13"/>
      <c r="F40" s="13"/>
    </row>
    <row r="41" ht="15" customHeight="1">
      <c r="A41" s="13"/>
      <c r="B41" s="13"/>
      <c r="C41" s="13"/>
      <c r="D41" s="13"/>
      <c r="E41" s="13"/>
      <c r="F41" s="13"/>
    </row>
    <row r="42" ht="15" customHeight="1">
      <c r="A42" s="13"/>
      <c r="B42" s="13"/>
      <c r="C42" s="13"/>
      <c r="D42" s="13"/>
      <c r="E42" s="13"/>
      <c r="F42" s="13"/>
    </row>
    <row r="43" ht="15" customHeight="1">
      <c r="A43" s="13"/>
      <c r="B43" s="13"/>
      <c r="C43" s="13"/>
      <c r="D43" s="13"/>
      <c r="E43" s="13"/>
      <c r="F43" s="13"/>
    </row>
    <row r="44" ht="15" customHeight="1">
      <c r="A44" s="13"/>
      <c r="B44" s="13"/>
      <c r="C44" s="13"/>
      <c r="D44" s="13"/>
      <c r="E44" s="13"/>
      <c r="F44" s="13"/>
    </row>
    <row r="45" ht="15" customHeight="1">
      <c r="A45" s="13"/>
      <c r="B45" s="13"/>
      <c r="C45" s="13"/>
      <c r="D45" s="13"/>
      <c r="E45" s="13"/>
      <c r="F45" s="13"/>
    </row>
    <row r="46" ht="15" customHeight="1">
      <c r="A46" s="13"/>
      <c r="B46" s="13"/>
      <c r="C46" s="13"/>
      <c r="D46" s="13"/>
      <c r="E46" s="13"/>
      <c r="F46" s="13"/>
    </row>
    <row r="47" ht="15" customHeight="1">
      <c r="A47" s="13"/>
      <c r="B47" s="13"/>
      <c r="C47" s="13"/>
      <c r="D47" s="13"/>
      <c r="E47" s="13"/>
      <c r="F47" s="13"/>
    </row>
    <row r="48" ht="15" customHeight="1">
      <c r="A48" s="13"/>
      <c r="B48" s="13"/>
      <c r="C48" s="13"/>
      <c r="D48" s="13"/>
      <c r="E48" s="13"/>
      <c r="F48" s="1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3B1B6"/>
  </sheetPr>
  <sheetViews>
    <sheetView workbookViewId="0"/>
  </sheetViews>
  <sheetFormatPr defaultRowHeight="15"/>
  <cols>
    <col min="1" max="1" width="34" customWidth="1"/>
    <col min="2" max="2" width="18" customWidth="1"/>
    <col min="3" max="3" width="62" customWidth="1"/>
  </cols>
  <sheetData>
    <row r="1">
      <c r="A1" s="1" t="inlineStr">
        <is>
          <t xml:space="preserve">Plan</t>
        </is>
      </c>
    </row>
    <row r="2">
      <c r="A2" s="3" t="inlineStr">
        <is>
          <t xml:space="preserve">Żółte pola wypełniasz samodzielnie. Reszta liczy się sama.</t>
        </is>
      </c>
    </row>
    <row r="3">
      <c r="A3" t="inlineStr">
        <is>
          <t xml:space="preserve">Rok</t>
        </is>
      </c>
      <c r="B3" s="6">
        <v>2026</v>
      </c>
    </row>
    <row r="4">
      <c r="A4" t="inlineStr">
        <is>
          <t xml:space="preserve">Dzień startu okresu</t>
        </is>
      </c>
      <c r="B4" s="6">
        <v>1</v>
      </c>
      <c r="C4" s="3" t="inlineStr">
        <is>
          <t xml:space="preserve">Od 1 do 28, na przykład dzień wypłaty.</t>
        </is>
      </c>
    </row>
    <row r="5">
      <c r="A5" t="inlineStr">
        <is>
          <t xml:space="preserve">Planowany przychód miesięczny</t>
        </is>
      </c>
      <c r="B5" s="7">
        <v>6500</v>
      </c>
    </row>
    <row r="7">
      <c r="A7" s="4" t="inlineStr">
        <is>
          <t xml:space="preserve">Kategoria wydatków</t>
        </is>
      </c>
      <c r="B7" s="5" t="inlineStr">
        <is>
          <t xml:space="preserve">Limit miesięczny</t>
        </is>
      </c>
    </row>
    <row r="8">
      <c r="A8" s="6" t="inlineStr">
        <is>
          <t xml:space="preserve">Jedzenie</t>
        </is>
      </c>
      <c r="B8" s="7">
        <v>1800</v>
      </c>
    </row>
    <row r="9">
      <c r="A9" s="6" t="inlineStr">
        <is>
          <t xml:space="preserve">Zakupy</t>
        </is>
      </c>
      <c r="B9" s="7">
        <v>400</v>
      </c>
    </row>
    <row r="10">
      <c r="A10" s="6" t="inlineStr">
        <is>
          <t xml:space="preserve">Transport</t>
        </is>
      </c>
      <c r="B10" s="7">
        <v>350</v>
      </c>
    </row>
    <row r="11">
      <c r="A11" s="6" t="inlineStr">
        <is>
          <t xml:space="preserve">Rachunki</t>
        </is>
      </c>
      <c r="B11" s="7">
        <v>900</v>
      </c>
    </row>
    <row r="12">
      <c r="A12" s="6" t="inlineStr">
        <is>
          <t xml:space="preserve">Rozrywka</t>
        </is>
      </c>
      <c r="B12" s="7">
        <v>250</v>
      </c>
    </row>
    <row r="13">
      <c r="A13" s="6" t="inlineStr">
        <is>
          <t xml:space="preserve">Zdrowie</t>
        </is>
      </c>
      <c r="B13" s="7">
        <v>150</v>
      </c>
    </row>
    <row r="14">
      <c r="A14" s="6" t="inlineStr">
        <is>
          <t xml:space="preserve">Restauracje</t>
        </is>
      </c>
      <c r="B14" s="7">
        <v>300</v>
      </c>
    </row>
    <row r="15">
      <c r="A15" s="6" t="inlineStr">
        <is>
          <t xml:space="preserve">Alkohol</t>
        </is>
      </c>
      <c r="B15" s="7"/>
    </row>
    <row r="16">
      <c r="A16" s="6" t="inlineStr">
        <is>
          <t xml:space="preserve">Dom</t>
        </is>
      </c>
      <c r="B16" s="7"/>
    </row>
    <row r="17">
      <c r="A17" s="6" t="inlineStr">
        <is>
          <t xml:space="preserve">Dzieci</t>
        </is>
      </c>
      <c r="B17" s="7"/>
    </row>
    <row r="18">
      <c r="A18" s="6" t="inlineStr">
        <is>
          <t xml:space="preserve">Prezenty</t>
        </is>
      </c>
      <c r="B18" s="7"/>
    </row>
    <row r="19">
      <c r="A19" s="6" t="inlineStr">
        <is>
          <t xml:space="preserve">Ubrania</t>
        </is>
      </c>
      <c r="B19" s="7"/>
    </row>
    <row r="20">
      <c r="A20" s="6" t="inlineStr">
        <is>
          <t xml:space="preserve">Uroda</t>
        </is>
      </c>
      <c r="B20" s="7"/>
    </row>
    <row r="21">
      <c r="A21" s="6" t="inlineStr">
        <is>
          <t xml:space="preserve">Subskrypcje</t>
        </is>
      </c>
      <c r="B21" s="7"/>
    </row>
    <row r="22">
      <c r="A22" s="6" t="inlineStr">
        <is>
          <t xml:space="preserve">Podróże</t>
        </is>
      </c>
      <c r="B22" s="7"/>
    </row>
    <row r="23">
      <c r="A23" s="6" t="inlineStr">
        <is>
          <t xml:space="preserve">Sport</t>
        </is>
      </c>
      <c r="B23" s="7"/>
    </row>
    <row r="24">
      <c r="A24" s="6" t="inlineStr">
        <is>
          <t xml:space="preserve">Edukacja</t>
        </is>
      </c>
      <c r="B24" s="7"/>
    </row>
    <row r="25">
      <c r="A25" s="6" t="inlineStr">
        <is>
          <t xml:space="preserve">Zwierzęta</t>
        </is>
      </c>
      <c r="B25" s="7"/>
    </row>
    <row r="26">
      <c r="A26" s="6"/>
      <c r="B26" s="7"/>
    </row>
    <row r="27">
      <c r="A27" s="6"/>
      <c r="B27" s="7"/>
    </row>
    <row r="28">
      <c r="A28" s="6"/>
      <c r="B28" s="7"/>
    </row>
    <row r="29">
      <c r="A29" s="6"/>
      <c r="B29" s="7"/>
    </row>
    <row r="30">
      <c r="A30" s="6"/>
      <c r="B30" s="7"/>
    </row>
    <row r="31">
      <c r="A31" s="6"/>
      <c r="B31" s="7"/>
    </row>
    <row r="33">
      <c r="A33" s="2" t="inlineStr">
        <is>
          <t xml:space="preserve">Suma limitów</t>
        </is>
      </c>
      <c r="B33" s="9">
        <f>SUM(B8:B31)</f>
        <v>4150</v>
      </c>
    </row>
    <row r="34">
      <c r="A34" t="inlineStr">
        <is>
          <t xml:space="preserve">Przychód minus limity</t>
        </is>
      </c>
      <c r="B34" s="8">
        <f>B5-B33</f>
        <v>2350</v>
      </c>
    </row>
  </sheetData>
  <dataValidations count="1">
    <dataValidation type="whole" allowBlank="1" showInputMessage="1" showErrorMessage="1" operator="between" sqref="B4">
      <formula1>1</formula1>
      <formula2>28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3B1B6"/>
  </sheetPr>
  <sheetViews>
    <sheetView workbookViewId="0">
      <pane ySplit="1" topLeftCell="A2" activePane="bottomLeft" state="frozen"/>
    </sheetView>
  </sheetViews>
  <sheetFormatPr defaultRowHeight="15"/>
  <cols>
    <col min="1" max="1" width="13" customWidth="1" style="10"/>
    <col min="2" max="2" width="12" customWidth="1"/>
    <col min="3" max="3" width="20" customWidth="1"/>
    <col min="4" max="4" width="40" customWidth="1"/>
    <col min="5" max="5" width="15" customWidth="1" style="8"/>
  </cols>
  <sheetData>
    <row r="1">
      <c r="A1" s="4" t="inlineStr">
        <is>
          <t xml:space="preserve">Data</t>
        </is>
      </c>
      <c r="B1" s="4" t="inlineStr">
        <is>
          <t xml:space="preserve">Rodzaj</t>
        </is>
      </c>
      <c r="C1" s="4" t="inlineStr">
        <is>
          <t xml:space="preserve">Kategoria</t>
        </is>
      </c>
      <c r="D1" s="4" t="inlineStr">
        <is>
          <t xml:space="preserve">Opis</t>
        </is>
      </c>
      <c r="E1" s="5" t="inlineStr">
        <is>
          <t xml:space="preserve">Kwota</t>
        </is>
      </c>
    </row>
    <row r="2">
      <c r="A2" s="10">
        <v>46296</v>
      </c>
      <c r="B2" t="inlineStr">
        <is>
          <t xml:space="preserve">Przychód</t>
        </is>
      </c>
      <c r="C2" t="inlineStr">
        <is>
          <t xml:space="preserve">Wynagrodzenie</t>
        </is>
      </c>
      <c r="D2" t="inlineStr">
        <is>
          <t xml:space="preserve">Przykład: wypłata</t>
        </is>
      </c>
      <c r="E2" s="8">
        <v>6500</v>
      </c>
    </row>
    <row r="3">
      <c r="A3" s="10">
        <v>46297</v>
      </c>
      <c r="B3" t="inlineStr">
        <is>
          <t xml:space="preserve">Wydatek</t>
        </is>
      </c>
      <c r="C3" t="inlineStr">
        <is>
          <t xml:space="preserve">Jedzenie</t>
        </is>
      </c>
      <c r="D3" t="inlineStr">
        <is>
          <t xml:space="preserve">Przykład: zakupy spożywcze</t>
        </is>
      </c>
      <c r="E3" s="8">
        <v>184.37</v>
      </c>
    </row>
    <row r="4">
      <c r="A4" s="10">
        <v>46298</v>
      </c>
      <c r="B4" t="inlineStr">
        <is>
          <t xml:space="preserve">Wydatek</t>
        </is>
      </c>
      <c r="C4" t="inlineStr">
        <is>
          <t xml:space="preserve">Transport</t>
        </is>
      </c>
      <c r="D4" t="inlineStr">
        <is>
          <t xml:space="preserve">Przykład: bilet miesięczny</t>
        </is>
      </c>
      <c r="E4" s="8">
        <v>119</v>
      </c>
    </row>
    <row r="5">
      <c r="A5" s="10">
        <v>46300</v>
      </c>
      <c r="B5" t="inlineStr">
        <is>
          <t xml:space="preserve">Wydatek</t>
        </is>
      </c>
      <c r="C5" t="inlineStr">
        <is>
          <t xml:space="preserve">Rachunki</t>
        </is>
      </c>
      <c r="D5" t="inlineStr">
        <is>
          <t xml:space="preserve">Przykład: rachunek za prąd</t>
        </is>
      </c>
      <c r="E5" s="8">
        <v>212.4</v>
      </c>
    </row>
    <row r="6">
      <c r="A6" s="10">
        <v>46301</v>
      </c>
      <c r="B6" t="inlineStr">
        <is>
          <t xml:space="preserve">Wydatek</t>
        </is>
      </c>
      <c r="C6" t="inlineStr">
        <is>
          <t xml:space="preserve">Restauracje</t>
        </is>
      </c>
      <c r="D6" t="inlineStr">
        <is>
          <t xml:space="preserve">Przykład: obiad na mieście</t>
        </is>
      </c>
      <c r="E6" s="8">
        <v>86</v>
      </c>
    </row>
    <row r="7">
      <c r="A7" s="10">
        <v>46303</v>
      </c>
      <c r="B7" t="inlineStr">
        <is>
          <t xml:space="preserve">Wydatek</t>
        </is>
      </c>
      <c r="C7" t="inlineStr">
        <is>
          <t xml:space="preserve">Jedzenie</t>
        </is>
      </c>
      <c r="D7" t="inlineStr">
        <is>
          <t xml:space="preserve">Przykład: warzywniak</t>
        </is>
      </c>
      <c r="E7" s="8">
        <v>43.2</v>
      </c>
    </row>
  </sheetData>
  <dataValidations count="2">
    <dataValidation type="list" allowBlank="1" showInputMessage="1" showErrorMessage="1" sqref="B2:B2001">
      <formula1>"Wydatek,Przychód"</formula1>
    </dataValidation>
    <dataValidation type="list" allowBlank="1" showInputMessage="1" showErrorMessage="0" sqref="C2:C2001">
      <formula1>'Plan'!$A$8:$A$31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3B1B6"/>
  </sheetPr>
  <sheetViews>
    <sheetView workbookViewId="0"/>
  </sheetViews>
  <sheetFormatPr defaultRowHeight="15"/>
  <cols>
    <col min="1" max="1" width="30" customWidth="1"/>
    <col min="2" max="2" width="16" customWidth="1"/>
    <col min="3" max="3" width="16" customWidth="1"/>
    <col min="4" max="4" width="16" customWidth="1"/>
    <col min="5" max="5" width="15" customWidth="1"/>
  </cols>
  <sheetData>
    <row r="1">
      <c r="A1" s="1" t="inlineStr">
        <is>
          <t xml:space="preserve">Miesiąc</t>
        </is>
      </c>
    </row>
    <row r="2">
      <c r="A2" s="3" t="inlineStr">
        <is>
          <t xml:space="preserve">Wpisz numer miesiąca w żółtym polu. Okres zaczyna się w dniu ustawionym w arkuszu „Plan”.</t>
        </is>
      </c>
    </row>
    <row r="3">
      <c r="A3" t="inlineStr">
        <is>
          <t xml:space="preserve">Miesiąc (1–12)</t>
        </is>
      </c>
      <c r="B3" s="6">
        <v>10</v>
      </c>
    </row>
    <row r="4">
      <c r="A4" t="inlineStr">
        <is>
          <t xml:space="preserve">Okres od</t>
        </is>
      </c>
      <c r="B4" s="10">
        <f>DATE('Plan'!$B$3,$B$3,'Plan'!$B$4)</f>
        <v>46296</v>
      </c>
    </row>
    <row r="5">
      <c r="A5" t="inlineStr">
        <is>
          <t xml:space="preserve">Okres do</t>
        </is>
      </c>
      <c r="B5" s="10">
        <f>DATE('Plan'!$B$3,$B$3+1,'Plan'!$B$4)-1</f>
        <v>46326</v>
      </c>
    </row>
    <row r="7">
      <c r="A7" t="inlineStr">
        <is>
          <t xml:space="preserve">Przychody</t>
        </is>
      </c>
      <c r="B7" s="8">
        <f>SUMIFS('Wpisy'!$E$2:$E$2001,'Wpisy'!$B$2:$B$2001,"Przychód",'Wpisy'!$A$2:$A$2001,"&gt;="&amp;$B$4,'Wpisy'!$A$2:$A$2001,"&lt;="&amp;$B$5)</f>
        <v>6500</v>
      </c>
    </row>
    <row r="8">
      <c r="A8" t="inlineStr">
        <is>
          <t xml:space="preserve">Wydatki</t>
        </is>
      </c>
      <c r="B8" s="8">
        <f>SUMIFS('Wpisy'!$E$2:$E$2001,'Wpisy'!$B$2:$B$2001,"Wydatek",'Wpisy'!$A$2:$A$2001,"&gt;="&amp;$B$4,'Wpisy'!$A$2:$A$2001,"&lt;="&amp;$B$5)</f>
        <v>644.97</v>
      </c>
    </row>
    <row r="9">
      <c r="A9" s="2" t="inlineStr">
        <is>
          <t xml:space="preserve">Zostało</t>
        </is>
      </c>
      <c r="B9" s="9">
        <f>B7-B8</f>
        <v>5855.03</v>
      </c>
    </row>
    <row r="11">
      <c r="A11" s="4" t="inlineStr">
        <is>
          <t xml:space="preserve">Kategoria</t>
        </is>
      </c>
      <c r="B11" s="5" t="inlineStr">
        <is>
          <t xml:space="preserve">Limit</t>
        </is>
      </c>
      <c r="C11" s="5" t="inlineStr">
        <is>
          <t xml:space="preserve">Wydane</t>
        </is>
      </c>
      <c r="D11" s="5" t="inlineStr">
        <is>
          <t xml:space="preserve">Zostało</t>
        </is>
      </c>
      <c r="E11" s="5" t="inlineStr">
        <is>
          <t xml:space="preserve">Wykorzystanie</t>
        </is>
      </c>
    </row>
    <row r="12">
      <c r="A12" t="str">
        <f>IF('Plan'!A8="","",'Plan'!A8)</f>
        <v>Jedzenie</v>
      </c>
      <c r="B12" s="8">
        <f>IF(OR($A12="",'Plan'!B8=""),"",'Plan'!B8)</f>
        <v>1800</v>
      </c>
      <c r="C12" s="8">
        <f>IF($A12="","",SUMIFS('Wpisy'!$E$2:$E$2001,'Wpisy'!$B$2:$B$2001,"Wydatek",'Wpisy'!$C$2:$C$2001,$A12,'Wpisy'!$A$2:$A$2001,"&gt;="&amp;$B$4,'Wpisy'!$A$2:$A$2001,"&lt;="&amp;$B$5))</f>
        <v>227.57</v>
      </c>
      <c r="D12" s="8">
        <f>IF(OR($A12="",B12=""),"",B12-C12)</f>
        <v>1572.43</v>
      </c>
      <c r="E12" s="12">
        <f>IF(OR($A12="",B12="",B12=0),"",C12/B12)</f>
        <v>0.13</v>
      </c>
    </row>
    <row r="13">
      <c r="A13" t="str">
        <f>IF('Plan'!A9="","",'Plan'!A9)</f>
        <v>Zakupy</v>
      </c>
      <c r="B13" s="8">
        <f>IF(OR($A13="",'Plan'!B9=""),"",'Plan'!B9)</f>
        <v>400</v>
      </c>
      <c r="C13" s="8">
        <f>IF($A13="","",SUMIFS('Wpisy'!$E$2:$E$2001,'Wpisy'!$B$2:$B$2001,"Wydatek",'Wpisy'!$C$2:$C$2001,$A13,'Wpisy'!$A$2:$A$2001,"&gt;="&amp;$B$4,'Wpisy'!$A$2:$A$2001,"&lt;="&amp;$B$5))</f>
        <v>0</v>
      </c>
      <c r="D13" s="8">
        <f>IF(OR($A13="",B13=""),"",B13-C13)</f>
        <v>400</v>
      </c>
      <c r="E13" s="12">
        <f>IF(OR($A13="",B13="",B13=0),"",C13/B13)</f>
        <v>0</v>
      </c>
    </row>
    <row r="14">
      <c r="A14" t="str">
        <f>IF('Plan'!A10="","",'Plan'!A10)</f>
        <v>Transport</v>
      </c>
      <c r="B14" s="8">
        <f>IF(OR($A14="",'Plan'!B10=""),"",'Plan'!B10)</f>
        <v>350</v>
      </c>
      <c r="C14" s="8">
        <f>IF($A14="","",SUMIFS('Wpisy'!$E$2:$E$2001,'Wpisy'!$B$2:$B$2001,"Wydatek",'Wpisy'!$C$2:$C$2001,$A14,'Wpisy'!$A$2:$A$2001,"&gt;="&amp;$B$4,'Wpisy'!$A$2:$A$2001,"&lt;="&amp;$B$5))</f>
        <v>119</v>
      </c>
      <c r="D14" s="8">
        <f>IF(OR($A14="",B14=""),"",B14-C14)</f>
        <v>231</v>
      </c>
      <c r="E14" s="12">
        <f>IF(OR($A14="",B14="",B14=0),"",C14/B14)</f>
        <v>0.34</v>
      </c>
    </row>
    <row r="15">
      <c r="A15" t="str">
        <f>IF('Plan'!A11="","",'Plan'!A11)</f>
        <v>Rachunki</v>
      </c>
      <c r="B15" s="8">
        <f>IF(OR($A15="",'Plan'!B11=""),"",'Plan'!B11)</f>
        <v>900</v>
      </c>
      <c r="C15" s="8">
        <f>IF($A15="","",SUMIFS('Wpisy'!$E$2:$E$2001,'Wpisy'!$B$2:$B$2001,"Wydatek",'Wpisy'!$C$2:$C$2001,$A15,'Wpisy'!$A$2:$A$2001,"&gt;="&amp;$B$4,'Wpisy'!$A$2:$A$2001,"&lt;="&amp;$B$5))</f>
        <v>212.4</v>
      </c>
      <c r="D15" s="8">
        <f>IF(OR($A15="",B15=""),"",B15-C15)</f>
        <v>687.6</v>
      </c>
      <c r="E15" s="12">
        <f>IF(OR($A15="",B15="",B15=0),"",C15/B15)</f>
        <v>0.24</v>
      </c>
    </row>
    <row r="16">
      <c r="A16" t="str">
        <f>IF('Plan'!A12="","",'Plan'!A12)</f>
        <v>Rozrywka</v>
      </c>
      <c r="B16" s="8">
        <f>IF(OR($A16="",'Plan'!B12=""),"",'Plan'!B12)</f>
        <v>250</v>
      </c>
      <c r="C16" s="8">
        <f>IF($A16="","",SUMIFS('Wpisy'!$E$2:$E$2001,'Wpisy'!$B$2:$B$2001,"Wydatek",'Wpisy'!$C$2:$C$2001,$A16,'Wpisy'!$A$2:$A$2001,"&gt;="&amp;$B$4,'Wpisy'!$A$2:$A$2001,"&lt;="&amp;$B$5))</f>
        <v>0</v>
      </c>
      <c r="D16" s="8">
        <f>IF(OR($A16="",B16=""),"",B16-C16)</f>
        <v>250</v>
      </c>
      <c r="E16" s="12">
        <f>IF(OR($A16="",B16="",B16=0),"",C16/B16)</f>
        <v>0</v>
      </c>
    </row>
    <row r="17">
      <c r="A17" t="str">
        <f>IF('Plan'!A13="","",'Plan'!A13)</f>
        <v>Zdrowie</v>
      </c>
      <c r="B17" s="8">
        <f>IF(OR($A17="",'Plan'!B13=""),"",'Plan'!B13)</f>
        <v>150</v>
      </c>
      <c r="C17" s="8">
        <f>IF($A17="","",SUMIFS('Wpisy'!$E$2:$E$2001,'Wpisy'!$B$2:$B$2001,"Wydatek",'Wpisy'!$C$2:$C$2001,$A17,'Wpisy'!$A$2:$A$2001,"&gt;="&amp;$B$4,'Wpisy'!$A$2:$A$2001,"&lt;="&amp;$B$5))</f>
        <v>0</v>
      </c>
      <c r="D17" s="8">
        <f>IF(OR($A17="",B17=""),"",B17-C17)</f>
        <v>150</v>
      </c>
      <c r="E17" s="12">
        <f>IF(OR($A17="",B17="",B17=0),"",C17/B17)</f>
        <v>0</v>
      </c>
    </row>
    <row r="18">
      <c r="A18" t="str">
        <f>IF('Plan'!A14="","",'Plan'!A14)</f>
        <v>Restauracje</v>
      </c>
      <c r="B18" s="8">
        <f>IF(OR($A18="",'Plan'!B14=""),"",'Plan'!B14)</f>
        <v>300</v>
      </c>
      <c r="C18" s="8">
        <f>IF($A18="","",SUMIFS('Wpisy'!$E$2:$E$2001,'Wpisy'!$B$2:$B$2001,"Wydatek",'Wpisy'!$C$2:$C$2001,$A18,'Wpisy'!$A$2:$A$2001,"&gt;="&amp;$B$4,'Wpisy'!$A$2:$A$2001,"&lt;="&amp;$B$5))</f>
        <v>86</v>
      </c>
      <c r="D18" s="8">
        <f>IF(OR($A18="",B18=""),"",B18-C18)</f>
        <v>214</v>
      </c>
      <c r="E18" s="12">
        <f>IF(OR($A18="",B18="",B18=0),"",C18/B18)</f>
        <v>0.29</v>
      </c>
    </row>
    <row r="19">
      <c r="A19" t="str">
        <f>IF('Plan'!A15="","",'Plan'!A15)</f>
        <v>Alkohol</v>
      </c>
      <c r="B19" s="8" t="str">
        <f>IF(OR($A19="",'Plan'!B15=""),"",'Plan'!B15)</f>
        <v/>
      </c>
      <c r="C19" s="8">
        <f>IF($A19="","",SUMIFS('Wpisy'!$E$2:$E$2001,'Wpisy'!$B$2:$B$2001,"Wydatek",'Wpisy'!$C$2:$C$2001,$A19,'Wpisy'!$A$2:$A$2001,"&gt;="&amp;$B$4,'Wpisy'!$A$2:$A$2001,"&lt;="&amp;$B$5))</f>
        <v>0</v>
      </c>
      <c r="D19" s="8" t="str">
        <f>IF(OR($A19="",B19=""),"",B19-C19)</f>
        <v/>
      </c>
      <c r="E19" s="12" t="str">
        <f>IF(OR($A19="",B19="",B19=0),"",C19/B19)</f>
        <v/>
      </c>
    </row>
    <row r="20">
      <c r="A20" t="str">
        <f>IF('Plan'!A16="","",'Plan'!A16)</f>
        <v>Dom</v>
      </c>
      <c r="B20" s="8" t="str">
        <f>IF(OR($A20="",'Plan'!B16=""),"",'Plan'!B16)</f>
        <v/>
      </c>
      <c r="C20" s="8">
        <f>IF($A20="","",SUMIFS('Wpisy'!$E$2:$E$2001,'Wpisy'!$B$2:$B$2001,"Wydatek",'Wpisy'!$C$2:$C$2001,$A20,'Wpisy'!$A$2:$A$2001,"&gt;="&amp;$B$4,'Wpisy'!$A$2:$A$2001,"&lt;="&amp;$B$5))</f>
        <v>0</v>
      </c>
      <c r="D20" s="8" t="str">
        <f>IF(OR($A20="",B20=""),"",B20-C20)</f>
        <v/>
      </c>
      <c r="E20" s="12" t="str">
        <f>IF(OR($A20="",B20="",B20=0),"",C20/B20)</f>
        <v/>
      </c>
    </row>
    <row r="21">
      <c r="A21" t="str">
        <f>IF('Plan'!A17="","",'Plan'!A17)</f>
        <v>Dzieci</v>
      </c>
      <c r="B21" s="8" t="str">
        <f>IF(OR($A21="",'Plan'!B17=""),"",'Plan'!B17)</f>
        <v/>
      </c>
      <c r="C21" s="8">
        <f>IF($A21="","",SUMIFS('Wpisy'!$E$2:$E$2001,'Wpisy'!$B$2:$B$2001,"Wydatek",'Wpisy'!$C$2:$C$2001,$A21,'Wpisy'!$A$2:$A$2001,"&gt;="&amp;$B$4,'Wpisy'!$A$2:$A$2001,"&lt;="&amp;$B$5))</f>
        <v>0</v>
      </c>
      <c r="D21" s="8" t="str">
        <f>IF(OR($A21="",B21=""),"",B21-C21)</f>
        <v/>
      </c>
      <c r="E21" s="12" t="str">
        <f>IF(OR($A21="",B21="",B21=0),"",C21/B21)</f>
        <v/>
      </c>
    </row>
    <row r="22">
      <c r="A22" t="str">
        <f>IF('Plan'!A18="","",'Plan'!A18)</f>
        <v>Prezenty</v>
      </c>
      <c r="B22" s="8" t="str">
        <f>IF(OR($A22="",'Plan'!B18=""),"",'Plan'!B18)</f>
        <v/>
      </c>
      <c r="C22" s="8">
        <f>IF($A22="","",SUMIFS('Wpisy'!$E$2:$E$2001,'Wpisy'!$B$2:$B$2001,"Wydatek",'Wpisy'!$C$2:$C$2001,$A22,'Wpisy'!$A$2:$A$2001,"&gt;="&amp;$B$4,'Wpisy'!$A$2:$A$2001,"&lt;="&amp;$B$5))</f>
        <v>0</v>
      </c>
      <c r="D22" s="8" t="str">
        <f>IF(OR($A22="",B22=""),"",B22-C22)</f>
        <v/>
      </c>
      <c r="E22" s="12" t="str">
        <f>IF(OR($A22="",B22="",B22=0),"",C22/B22)</f>
        <v/>
      </c>
    </row>
    <row r="23">
      <c r="A23" t="str">
        <f>IF('Plan'!A19="","",'Plan'!A19)</f>
        <v>Ubrania</v>
      </c>
      <c r="B23" s="8" t="str">
        <f>IF(OR($A23="",'Plan'!B19=""),"",'Plan'!B19)</f>
        <v/>
      </c>
      <c r="C23" s="8">
        <f>IF($A23="","",SUMIFS('Wpisy'!$E$2:$E$2001,'Wpisy'!$B$2:$B$2001,"Wydatek",'Wpisy'!$C$2:$C$2001,$A23,'Wpisy'!$A$2:$A$2001,"&gt;="&amp;$B$4,'Wpisy'!$A$2:$A$2001,"&lt;="&amp;$B$5))</f>
        <v>0</v>
      </c>
      <c r="D23" s="8" t="str">
        <f>IF(OR($A23="",B23=""),"",B23-C23)</f>
        <v/>
      </c>
      <c r="E23" s="12" t="str">
        <f>IF(OR($A23="",B23="",B23=0),"",C23/B23)</f>
        <v/>
      </c>
    </row>
    <row r="24">
      <c r="A24" t="str">
        <f>IF('Plan'!A20="","",'Plan'!A20)</f>
        <v>Uroda</v>
      </c>
      <c r="B24" s="8" t="str">
        <f>IF(OR($A24="",'Plan'!B20=""),"",'Plan'!B20)</f>
        <v/>
      </c>
      <c r="C24" s="8">
        <f>IF($A24="","",SUMIFS('Wpisy'!$E$2:$E$2001,'Wpisy'!$B$2:$B$2001,"Wydatek",'Wpisy'!$C$2:$C$2001,$A24,'Wpisy'!$A$2:$A$2001,"&gt;="&amp;$B$4,'Wpisy'!$A$2:$A$2001,"&lt;="&amp;$B$5))</f>
        <v>0</v>
      </c>
      <c r="D24" s="8" t="str">
        <f>IF(OR($A24="",B24=""),"",B24-C24)</f>
        <v/>
      </c>
      <c r="E24" s="12" t="str">
        <f>IF(OR($A24="",B24="",B24=0),"",C24/B24)</f>
        <v/>
      </c>
    </row>
    <row r="25">
      <c r="A25" t="str">
        <f>IF('Plan'!A21="","",'Plan'!A21)</f>
        <v>Subskrypcje</v>
      </c>
      <c r="B25" s="8" t="str">
        <f>IF(OR($A25="",'Plan'!B21=""),"",'Plan'!B21)</f>
        <v/>
      </c>
      <c r="C25" s="8">
        <f>IF($A25="","",SUMIFS('Wpisy'!$E$2:$E$2001,'Wpisy'!$B$2:$B$2001,"Wydatek",'Wpisy'!$C$2:$C$2001,$A25,'Wpisy'!$A$2:$A$2001,"&gt;="&amp;$B$4,'Wpisy'!$A$2:$A$2001,"&lt;="&amp;$B$5))</f>
        <v>0</v>
      </c>
      <c r="D25" s="8" t="str">
        <f>IF(OR($A25="",B25=""),"",B25-C25)</f>
        <v/>
      </c>
      <c r="E25" s="12" t="str">
        <f>IF(OR($A25="",B25="",B25=0),"",C25/B25)</f>
        <v/>
      </c>
    </row>
    <row r="26">
      <c r="A26" t="str">
        <f>IF('Plan'!A22="","",'Plan'!A22)</f>
        <v>Podróże</v>
      </c>
      <c r="B26" s="8" t="str">
        <f>IF(OR($A26="",'Plan'!B22=""),"",'Plan'!B22)</f>
        <v/>
      </c>
      <c r="C26" s="8">
        <f>IF($A26="","",SUMIFS('Wpisy'!$E$2:$E$2001,'Wpisy'!$B$2:$B$2001,"Wydatek",'Wpisy'!$C$2:$C$2001,$A26,'Wpisy'!$A$2:$A$2001,"&gt;="&amp;$B$4,'Wpisy'!$A$2:$A$2001,"&lt;="&amp;$B$5))</f>
        <v>0</v>
      </c>
      <c r="D26" s="8" t="str">
        <f>IF(OR($A26="",B26=""),"",B26-C26)</f>
        <v/>
      </c>
      <c r="E26" s="12" t="str">
        <f>IF(OR($A26="",B26="",B26=0),"",C26/B26)</f>
        <v/>
      </c>
    </row>
    <row r="27">
      <c r="A27" t="str">
        <f>IF('Plan'!A23="","",'Plan'!A23)</f>
        <v>Sport</v>
      </c>
      <c r="B27" s="8" t="str">
        <f>IF(OR($A27="",'Plan'!B23=""),"",'Plan'!B23)</f>
        <v/>
      </c>
      <c r="C27" s="8">
        <f>IF($A27="","",SUMIFS('Wpisy'!$E$2:$E$2001,'Wpisy'!$B$2:$B$2001,"Wydatek",'Wpisy'!$C$2:$C$2001,$A27,'Wpisy'!$A$2:$A$2001,"&gt;="&amp;$B$4,'Wpisy'!$A$2:$A$2001,"&lt;="&amp;$B$5))</f>
        <v>0</v>
      </c>
      <c r="D27" s="8" t="str">
        <f>IF(OR($A27="",B27=""),"",B27-C27)</f>
        <v/>
      </c>
      <c r="E27" s="12" t="str">
        <f>IF(OR($A27="",B27="",B27=0),"",C27/B27)</f>
        <v/>
      </c>
    </row>
    <row r="28">
      <c r="A28" t="str">
        <f>IF('Plan'!A24="","",'Plan'!A24)</f>
        <v>Edukacja</v>
      </c>
      <c r="B28" s="8" t="str">
        <f>IF(OR($A28="",'Plan'!B24=""),"",'Plan'!B24)</f>
        <v/>
      </c>
      <c r="C28" s="8">
        <f>IF($A28="","",SUMIFS('Wpisy'!$E$2:$E$2001,'Wpisy'!$B$2:$B$2001,"Wydatek",'Wpisy'!$C$2:$C$2001,$A28,'Wpisy'!$A$2:$A$2001,"&gt;="&amp;$B$4,'Wpisy'!$A$2:$A$2001,"&lt;="&amp;$B$5))</f>
        <v>0</v>
      </c>
      <c r="D28" s="8" t="str">
        <f>IF(OR($A28="",B28=""),"",B28-C28)</f>
        <v/>
      </c>
      <c r="E28" s="12" t="str">
        <f>IF(OR($A28="",B28="",B28=0),"",C28/B28)</f>
        <v/>
      </c>
    </row>
    <row r="29">
      <c r="A29" t="str">
        <f>IF('Plan'!A25="","",'Plan'!A25)</f>
        <v>Zwierzęta</v>
      </c>
      <c r="B29" s="8" t="str">
        <f>IF(OR($A29="",'Plan'!B25=""),"",'Plan'!B25)</f>
        <v/>
      </c>
      <c r="C29" s="8">
        <f>IF($A29="","",SUMIFS('Wpisy'!$E$2:$E$2001,'Wpisy'!$B$2:$B$2001,"Wydatek",'Wpisy'!$C$2:$C$2001,$A29,'Wpisy'!$A$2:$A$2001,"&gt;="&amp;$B$4,'Wpisy'!$A$2:$A$2001,"&lt;="&amp;$B$5))</f>
        <v>0</v>
      </c>
      <c r="D29" s="8" t="str">
        <f>IF(OR($A29="",B29=""),"",B29-C29)</f>
        <v/>
      </c>
      <c r="E29" s="12" t="str">
        <f>IF(OR($A29="",B29="",B29=0),"",C29/B29)</f>
        <v/>
      </c>
    </row>
    <row r="30">
      <c r="A30" t="str">
        <f>IF('Plan'!A26="","",'Plan'!A26)</f>
        <v/>
      </c>
      <c r="B30" s="8" t="str">
        <f>IF(OR($A30="",'Plan'!B26=""),"",'Plan'!B26)</f>
        <v/>
      </c>
      <c r="C30" s="8" t="str">
        <f>IF($A30="","",SUMIFS('Wpisy'!$E$2:$E$2001,'Wpisy'!$B$2:$B$2001,"Wydatek",'Wpisy'!$C$2:$C$2001,$A30,'Wpisy'!$A$2:$A$2001,"&gt;="&amp;$B$4,'Wpisy'!$A$2:$A$2001,"&lt;="&amp;$B$5))</f>
        <v/>
      </c>
      <c r="D30" s="8" t="str">
        <f>IF(OR($A30="",B30=""),"",B30-C30)</f>
        <v/>
      </c>
      <c r="E30" s="12" t="str">
        <f>IF(OR($A30="",B30="",B30=0),"",C30/B30)</f>
        <v/>
      </c>
    </row>
    <row r="31">
      <c r="A31" t="str">
        <f>IF('Plan'!A27="","",'Plan'!A27)</f>
        <v/>
      </c>
      <c r="B31" s="8" t="str">
        <f>IF(OR($A31="",'Plan'!B27=""),"",'Plan'!B27)</f>
        <v/>
      </c>
      <c r="C31" s="8" t="str">
        <f>IF($A31="","",SUMIFS('Wpisy'!$E$2:$E$2001,'Wpisy'!$B$2:$B$2001,"Wydatek",'Wpisy'!$C$2:$C$2001,$A31,'Wpisy'!$A$2:$A$2001,"&gt;="&amp;$B$4,'Wpisy'!$A$2:$A$2001,"&lt;="&amp;$B$5))</f>
        <v/>
      </c>
      <c r="D31" s="8" t="str">
        <f>IF(OR($A31="",B31=""),"",B31-C31)</f>
        <v/>
      </c>
      <c r="E31" s="12" t="str">
        <f>IF(OR($A31="",B31="",B31=0),"",C31/B31)</f>
        <v/>
      </c>
    </row>
    <row r="32">
      <c r="A32" t="str">
        <f>IF('Plan'!A28="","",'Plan'!A28)</f>
        <v/>
      </c>
      <c r="B32" s="8" t="str">
        <f>IF(OR($A32="",'Plan'!B28=""),"",'Plan'!B28)</f>
        <v/>
      </c>
      <c r="C32" s="8" t="str">
        <f>IF($A32="","",SUMIFS('Wpisy'!$E$2:$E$2001,'Wpisy'!$B$2:$B$2001,"Wydatek",'Wpisy'!$C$2:$C$2001,$A32,'Wpisy'!$A$2:$A$2001,"&gt;="&amp;$B$4,'Wpisy'!$A$2:$A$2001,"&lt;="&amp;$B$5))</f>
        <v/>
      </c>
      <c r="D32" s="8" t="str">
        <f>IF(OR($A32="",B32=""),"",B32-C32)</f>
        <v/>
      </c>
      <c r="E32" s="12" t="str">
        <f>IF(OR($A32="",B32="",B32=0),"",C32/B32)</f>
        <v/>
      </c>
    </row>
    <row r="33">
      <c r="A33" t="str">
        <f>IF('Plan'!A29="","",'Plan'!A29)</f>
        <v/>
      </c>
      <c r="B33" s="8" t="str">
        <f>IF(OR($A33="",'Plan'!B29=""),"",'Plan'!B29)</f>
        <v/>
      </c>
      <c r="C33" s="8" t="str">
        <f>IF($A33="","",SUMIFS('Wpisy'!$E$2:$E$2001,'Wpisy'!$B$2:$B$2001,"Wydatek",'Wpisy'!$C$2:$C$2001,$A33,'Wpisy'!$A$2:$A$2001,"&gt;="&amp;$B$4,'Wpisy'!$A$2:$A$2001,"&lt;="&amp;$B$5))</f>
        <v/>
      </c>
      <c r="D33" s="8" t="str">
        <f>IF(OR($A33="",B33=""),"",B33-C33)</f>
        <v/>
      </c>
      <c r="E33" s="12" t="str">
        <f>IF(OR($A33="",B33="",B33=0),"",C33/B33)</f>
        <v/>
      </c>
    </row>
    <row r="34">
      <c r="A34" t="str">
        <f>IF('Plan'!A30="","",'Plan'!A30)</f>
        <v/>
      </c>
      <c r="B34" s="8" t="str">
        <f>IF(OR($A34="",'Plan'!B30=""),"",'Plan'!B30)</f>
        <v/>
      </c>
      <c r="C34" s="8" t="str">
        <f>IF($A34="","",SUMIFS('Wpisy'!$E$2:$E$2001,'Wpisy'!$B$2:$B$2001,"Wydatek",'Wpisy'!$C$2:$C$2001,$A34,'Wpisy'!$A$2:$A$2001,"&gt;="&amp;$B$4,'Wpisy'!$A$2:$A$2001,"&lt;="&amp;$B$5))</f>
        <v/>
      </c>
      <c r="D34" s="8" t="str">
        <f>IF(OR($A34="",B34=""),"",B34-C34)</f>
        <v/>
      </c>
      <c r="E34" s="12" t="str">
        <f>IF(OR($A34="",B34="",B34=0),"",C34/B34)</f>
        <v/>
      </c>
    </row>
    <row r="35">
      <c r="A35" t="str">
        <f>IF('Plan'!A31="","",'Plan'!A31)</f>
        <v/>
      </c>
      <c r="B35" s="8" t="str">
        <f>IF(OR($A35="",'Plan'!B31=""),"",'Plan'!B31)</f>
        <v/>
      </c>
      <c r="C35" s="8" t="str">
        <f>IF($A35="","",SUMIFS('Wpisy'!$E$2:$E$2001,'Wpisy'!$B$2:$B$2001,"Wydatek",'Wpisy'!$C$2:$C$2001,$A35,'Wpisy'!$A$2:$A$2001,"&gt;="&amp;$B$4,'Wpisy'!$A$2:$A$2001,"&lt;="&amp;$B$5))</f>
        <v/>
      </c>
      <c r="D35" s="8" t="str">
        <f>IF(OR($A35="",B35=""),"",B35-C35)</f>
        <v/>
      </c>
      <c r="E35" s="12" t="str">
        <f>IF(OR($A35="",B35="",B35=0),"",C35/B35)</f>
        <v/>
      </c>
    </row>
    <row r="36">
      <c r="A36" s="3" t="inlineStr">
        <is>
          <t xml:space="preserve">Poza listą kategorii</t>
        </is>
      </c>
      <c r="C36" s="8">
        <f>B8-SUM(C12:C35)</f>
        <v>0</v>
      </c>
    </row>
    <row r="37">
      <c r="A37" s="2" t="inlineStr">
        <is>
          <t xml:space="preserve">Razem</t>
        </is>
      </c>
      <c r="B37" s="9">
        <f>SUM(B12:B35)</f>
        <v>4150</v>
      </c>
      <c r="C37" s="9">
        <f>B8</f>
        <v>644.97</v>
      </c>
      <c r="D37" s="9">
        <f>B37-C37</f>
        <v>3505.03</v>
      </c>
    </row>
  </sheetData>
  <dataValidations count="1">
    <dataValidation type="whole" allowBlank="1" showInputMessage="1" showErrorMessage="1" operator="between" sqref="B3">
      <formula1>1</formula1>
      <formula2>12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63B1B6"/>
  </sheetPr>
  <sheetViews>
    <sheetView workbookViewId="0">
      <pane ySplit="3" topLeftCell="A4" activePane="bottomLeft" state="frozen"/>
    </sheetView>
  </sheetViews>
  <sheetFormatPr defaultRowHeight="15"/>
  <cols>
    <col min="1" max="1" width="26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4" customWidth="1"/>
    <col min="15" max="15" width="14" customWidth="1"/>
  </cols>
  <sheetData>
    <row r="1">
      <c r="A1" s="1" t="inlineStr">
        <is>
          <t xml:space="preserve">Rok</t>
        </is>
      </c>
    </row>
    <row r="2">
      <c r="A2" s="3" t="inlineStr">
        <is>
          <t xml:space="preserve">Początek okresu</t>
        </is>
      </c>
      <c r="B2" s="11">
        <f>DATE('Plan'!$B$3,1,'Plan'!$B$4)</f>
        <v>46023</v>
      </c>
      <c r="C2" s="11">
        <f>DATE('Plan'!$B$3,2,'Plan'!$B$4)</f>
        <v>46054</v>
      </c>
      <c r="D2" s="11">
        <f>DATE('Plan'!$B$3,3,'Plan'!$B$4)</f>
        <v>46082</v>
      </c>
      <c r="E2" s="11">
        <f>DATE('Plan'!$B$3,4,'Plan'!$B$4)</f>
        <v>46113</v>
      </c>
      <c r="F2" s="11">
        <f>DATE('Plan'!$B$3,5,'Plan'!$B$4)</f>
        <v>46143</v>
      </c>
      <c r="G2" s="11">
        <f>DATE('Plan'!$B$3,6,'Plan'!$B$4)</f>
        <v>46174</v>
      </c>
      <c r="H2" s="11">
        <f>DATE('Plan'!$B$3,7,'Plan'!$B$4)</f>
        <v>46204</v>
      </c>
      <c r="I2" s="11">
        <f>DATE('Plan'!$B$3,8,'Plan'!$B$4)</f>
        <v>46235</v>
      </c>
      <c r="J2" s="11">
        <f>DATE('Plan'!$B$3,9,'Plan'!$B$4)</f>
        <v>46266</v>
      </c>
      <c r="K2" s="11">
        <f>DATE('Plan'!$B$3,10,'Plan'!$B$4)</f>
        <v>46296</v>
      </c>
      <c r="L2" s="11">
        <f>DATE('Plan'!$B$3,11,'Plan'!$B$4)</f>
        <v>46327</v>
      </c>
      <c r="M2" s="11">
        <f>DATE('Plan'!$B$3,12,'Plan'!$B$4)</f>
        <v>46357</v>
      </c>
      <c r="N2" s="11">
        <f>DATE('Plan'!$B$3,13,'Plan'!$B$4)</f>
        <v>46388</v>
      </c>
    </row>
    <row r="3">
      <c r="A3" s="4" t="inlineStr">
        <is>
          <t xml:space="preserve">Kategoria</t>
        </is>
      </c>
      <c r="B3" s="5" t="inlineStr">
        <is>
          <t xml:space="preserve">Sty</t>
        </is>
      </c>
      <c r="C3" s="5" t="inlineStr">
        <is>
          <t xml:space="preserve">Lut</t>
        </is>
      </c>
      <c r="D3" s="5" t="inlineStr">
        <is>
          <t xml:space="preserve">Mar</t>
        </is>
      </c>
      <c r="E3" s="5" t="inlineStr">
        <is>
          <t xml:space="preserve">Kwi</t>
        </is>
      </c>
      <c r="F3" s="5" t="inlineStr">
        <is>
          <t xml:space="preserve">Maj</t>
        </is>
      </c>
      <c r="G3" s="5" t="inlineStr">
        <is>
          <t xml:space="preserve">Cze</t>
        </is>
      </c>
      <c r="H3" s="5" t="inlineStr">
        <is>
          <t xml:space="preserve">Lip</t>
        </is>
      </c>
      <c r="I3" s="5" t="inlineStr">
        <is>
          <t xml:space="preserve">Sie</t>
        </is>
      </c>
      <c r="J3" s="5" t="inlineStr">
        <is>
          <t xml:space="preserve">Wrz</t>
        </is>
      </c>
      <c r="K3" s="5" t="inlineStr">
        <is>
          <t xml:space="preserve">Paź</t>
        </is>
      </c>
      <c r="L3" s="5" t="inlineStr">
        <is>
          <t xml:space="preserve">Lis</t>
        </is>
      </c>
      <c r="M3" s="5" t="inlineStr">
        <is>
          <t xml:space="preserve">Gru</t>
        </is>
      </c>
      <c r="N3" s="5" t="inlineStr">
        <is>
          <t xml:space="preserve">Razem</t>
        </is>
      </c>
      <c r="O3" s="5" t="inlineStr">
        <is>
          <t xml:space="preserve">Średnio</t>
        </is>
      </c>
    </row>
    <row r="4">
      <c r="A4" t="str">
        <f>IF('Plan'!A8="","",'Plan'!A8)</f>
        <v>Jedzenie</v>
      </c>
      <c r="B4" s="8">
        <f>IF($A4="","",SUMIFS('Wpisy'!$E$2:$E$2001,'Wpisy'!$B$2:$B$2001,"Wydatek",'Wpisy'!$C$2:$C$2001,$A4,'Wpisy'!$A$2:$A$2001,"&gt;="&amp;B$2,'Wpisy'!$A$2:$A$2001,"&lt;"&amp;C$2))</f>
        <v>0</v>
      </c>
      <c r="C4" s="8">
        <f>IF($A4="","",SUMIFS('Wpisy'!$E$2:$E$2001,'Wpisy'!$B$2:$B$2001,"Wydatek",'Wpisy'!$C$2:$C$2001,$A4,'Wpisy'!$A$2:$A$2001,"&gt;="&amp;C$2,'Wpisy'!$A$2:$A$2001,"&lt;"&amp;D$2))</f>
        <v>0</v>
      </c>
      <c r="D4" s="8">
        <f>IF($A4="","",SUMIFS('Wpisy'!$E$2:$E$2001,'Wpisy'!$B$2:$B$2001,"Wydatek",'Wpisy'!$C$2:$C$2001,$A4,'Wpisy'!$A$2:$A$2001,"&gt;="&amp;D$2,'Wpisy'!$A$2:$A$2001,"&lt;"&amp;E$2))</f>
        <v>0</v>
      </c>
      <c r="E4" s="8">
        <f>IF($A4="","",SUMIFS('Wpisy'!$E$2:$E$2001,'Wpisy'!$B$2:$B$2001,"Wydatek",'Wpisy'!$C$2:$C$2001,$A4,'Wpisy'!$A$2:$A$2001,"&gt;="&amp;E$2,'Wpisy'!$A$2:$A$2001,"&lt;"&amp;F$2))</f>
        <v>0</v>
      </c>
      <c r="F4" s="8">
        <f>IF($A4="","",SUMIFS('Wpisy'!$E$2:$E$2001,'Wpisy'!$B$2:$B$2001,"Wydatek",'Wpisy'!$C$2:$C$2001,$A4,'Wpisy'!$A$2:$A$2001,"&gt;="&amp;F$2,'Wpisy'!$A$2:$A$2001,"&lt;"&amp;G$2))</f>
        <v>0</v>
      </c>
      <c r="G4" s="8">
        <f>IF($A4="","",SUMIFS('Wpisy'!$E$2:$E$2001,'Wpisy'!$B$2:$B$2001,"Wydatek",'Wpisy'!$C$2:$C$2001,$A4,'Wpisy'!$A$2:$A$2001,"&gt;="&amp;G$2,'Wpisy'!$A$2:$A$2001,"&lt;"&amp;H$2))</f>
        <v>0</v>
      </c>
      <c r="H4" s="8">
        <f>IF($A4="","",SUMIFS('Wpisy'!$E$2:$E$2001,'Wpisy'!$B$2:$B$2001,"Wydatek",'Wpisy'!$C$2:$C$2001,$A4,'Wpisy'!$A$2:$A$2001,"&gt;="&amp;H$2,'Wpisy'!$A$2:$A$2001,"&lt;"&amp;I$2))</f>
        <v>0</v>
      </c>
      <c r="I4" s="8">
        <f>IF($A4="","",SUMIFS('Wpisy'!$E$2:$E$2001,'Wpisy'!$B$2:$B$2001,"Wydatek",'Wpisy'!$C$2:$C$2001,$A4,'Wpisy'!$A$2:$A$2001,"&gt;="&amp;I$2,'Wpisy'!$A$2:$A$2001,"&lt;"&amp;J$2))</f>
        <v>0</v>
      </c>
      <c r="J4" s="8">
        <f>IF($A4="","",SUMIFS('Wpisy'!$E$2:$E$2001,'Wpisy'!$B$2:$B$2001,"Wydatek",'Wpisy'!$C$2:$C$2001,$A4,'Wpisy'!$A$2:$A$2001,"&gt;="&amp;J$2,'Wpisy'!$A$2:$A$2001,"&lt;"&amp;K$2))</f>
        <v>0</v>
      </c>
      <c r="K4" s="8">
        <f>IF($A4="","",SUMIFS('Wpisy'!$E$2:$E$2001,'Wpisy'!$B$2:$B$2001,"Wydatek",'Wpisy'!$C$2:$C$2001,$A4,'Wpisy'!$A$2:$A$2001,"&gt;="&amp;K$2,'Wpisy'!$A$2:$A$2001,"&lt;"&amp;L$2))</f>
        <v>227.57</v>
      </c>
      <c r="L4" s="8">
        <f>IF($A4="","",SUMIFS('Wpisy'!$E$2:$E$2001,'Wpisy'!$B$2:$B$2001,"Wydatek",'Wpisy'!$C$2:$C$2001,$A4,'Wpisy'!$A$2:$A$2001,"&gt;="&amp;L$2,'Wpisy'!$A$2:$A$2001,"&lt;"&amp;M$2))</f>
        <v>0</v>
      </c>
      <c r="M4" s="8">
        <f>IF($A4="","",SUMIFS('Wpisy'!$E$2:$E$2001,'Wpisy'!$B$2:$B$2001,"Wydatek",'Wpisy'!$C$2:$C$2001,$A4,'Wpisy'!$A$2:$A$2001,"&gt;="&amp;M$2,'Wpisy'!$A$2:$A$2001,"&lt;"&amp;N$2))</f>
        <v>0</v>
      </c>
      <c r="N4" s="8">
        <f>IF($A4="","",SUM(B4:M4))</f>
        <v>227.57</v>
      </c>
      <c r="O4" s="8">
        <f>IF($A4="","",N4/12)</f>
        <v>18.96</v>
      </c>
    </row>
    <row r="5">
      <c r="A5" t="str">
        <f>IF('Plan'!A9="","",'Plan'!A9)</f>
        <v>Zakupy</v>
      </c>
      <c r="B5" s="8">
        <f>IF($A5="","",SUMIFS('Wpisy'!$E$2:$E$2001,'Wpisy'!$B$2:$B$2001,"Wydatek",'Wpisy'!$C$2:$C$2001,$A5,'Wpisy'!$A$2:$A$2001,"&gt;="&amp;B$2,'Wpisy'!$A$2:$A$2001,"&lt;"&amp;C$2))</f>
        <v>0</v>
      </c>
      <c r="C5" s="8">
        <f>IF($A5="","",SUMIFS('Wpisy'!$E$2:$E$2001,'Wpisy'!$B$2:$B$2001,"Wydatek",'Wpisy'!$C$2:$C$2001,$A5,'Wpisy'!$A$2:$A$2001,"&gt;="&amp;C$2,'Wpisy'!$A$2:$A$2001,"&lt;"&amp;D$2))</f>
        <v>0</v>
      </c>
      <c r="D5" s="8">
        <f>IF($A5="","",SUMIFS('Wpisy'!$E$2:$E$2001,'Wpisy'!$B$2:$B$2001,"Wydatek",'Wpisy'!$C$2:$C$2001,$A5,'Wpisy'!$A$2:$A$2001,"&gt;="&amp;D$2,'Wpisy'!$A$2:$A$2001,"&lt;"&amp;E$2))</f>
        <v>0</v>
      </c>
      <c r="E5" s="8">
        <f>IF($A5="","",SUMIFS('Wpisy'!$E$2:$E$2001,'Wpisy'!$B$2:$B$2001,"Wydatek",'Wpisy'!$C$2:$C$2001,$A5,'Wpisy'!$A$2:$A$2001,"&gt;="&amp;E$2,'Wpisy'!$A$2:$A$2001,"&lt;"&amp;F$2))</f>
        <v>0</v>
      </c>
      <c r="F5" s="8">
        <f>IF($A5="","",SUMIFS('Wpisy'!$E$2:$E$2001,'Wpisy'!$B$2:$B$2001,"Wydatek",'Wpisy'!$C$2:$C$2001,$A5,'Wpisy'!$A$2:$A$2001,"&gt;="&amp;F$2,'Wpisy'!$A$2:$A$2001,"&lt;"&amp;G$2))</f>
        <v>0</v>
      </c>
      <c r="G5" s="8">
        <f>IF($A5="","",SUMIFS('Wpisy'!$E$2:$E$2001,'Wpisy'!$B$2:$B$2001,"Wydatek",'Wpisy'!$C$2:$C$2001,$A5,'Wpisy'!$A$2:$A$2001,"&gt;="&amp;G$2,'Wpisy'!$A$2:$A$2001,"&lt;"&amp;H$2))</f>
        <v>0</v>
      </c>
      <c r="H5" s="8">
        <f>IF($A5="","",SUMIFS('Wpisy'!$E$2:$E$2001,'Wpisy'!$B$2:$B$2001,"Wydatek",'Wpisy'!$C$2:$C$2001,$A5,'Wpisy'!$A$2:$A$2001,"&gt;="&amp;H$2,'Wpisy'!$A$2:$A$2001,"&lt;"&amp;I$2))</f>
        <v>0</v>
      </c>
      <c r="I5" s="8">
        <f>IF($A5="","",SUMIFS('Wpisy'!$E$2:$E$2001,'Wpisy'!$B$2:$B$2001,"Wydatek",'Wpisy'!$C$2:$C$2001,$A5,'Wpisy'!$A$2:$A$2001,"&gt;="&amp;I$2,'Wpisy'!$A$2:$A$2001,"&lt;"&amp;J$2))</f>
        <v>0</v>
      </c>
      <c r="J5" s="8">
        <f>IF($A5="","",SUMIFS('Wpisy'!$E$2:$E$2001,'Wpisy'!$B$2:$B$2001,"Wydatek",'Wpisy'!$C$2:$C$2001,$A5,'Wpisy'!$A$2:$A$2001,"&gt;="&amp;J$2,'Wpisy'!$A$2:$A$2001,"&lt;"&amp;K$2))</f>
        <v>0</v>
      </c>
      <c r="K5" s="8">
        <f>IF($A5="","",SUMIFS('Wpisy'!$E$2:$E$2001,'Wpisy'!$B$2:$B$2001,"Wydatek",'Wpisy'!$C$2:$C$2001,$A5,'Wpisy'!$A$2:$A$2001,"&gt;="&amp;K$2,'Wpisy'!$A$2:$A$2001,"&lt;"&amp;L$2))</f>
        <v>0</v>
      </c>
      <c r="L5" s="8">
        <f>IF($A5="","",SUMIFS('Wpisy'!$E$2:$E$2001,'Wpisy'!$B$2:$B$2001,"Wydatek",'Wpisy'!$C$2:$C$2001,$A5,'Wpisy'!$A$2:$A$2001,"&gt;="&amp;L$2,'Wpisy'!$A$2:$A$2001,"&lt;"&amp;M$2))</f>
        <v>0</v>
      </c>
      <c r="M5" s="8">
        <f>IF($A5="","",SUMIFS('Wpisy'!$E$2:$E$2001,'Wpisy'!$B$2:$B$2001,"Wydatek",'Wpisy'!$C$2:$C$2001,$A5,'Wpisy'!$A$2:$A$2001,"&gt;="&amp;M$2,'Wpisy'!$A$2:$A$2001,"&lt;"&amp;N$2))</f>
        <v>0</v>
      </c>
      <c r="N5" s="8">
        <f>IF($A5="","",SUM(B5:M5))</f>
        <v>0</v>
      </c>
      <c r="O5" s="8">
        <f>IF($A5="","",N5/12)</f>
        <v>0</v>
      </c>
    </row>
    <row r="6">
      <c r="A6" t="str">
        <f>IF('Plan'!A10="","",'Plan'!A10)</f>
        <v>Transport</v>
      </c>
      <c r="B6" s="8">
        <f>IF($A6="","",SUMIFS('Wpisy'!$E$2:$E$2001,'Wpisy'!$B$2:$B$2001,"Wydatek",'Wpisy'!$C$2:$C$2001,$A6,'Wpisy'!$A$2:$A$2001,"&gt;="&amp;B$2,'Wpisy'!$A$2:$A$2001,"&lt;"&amp;C$2))</f>
        <v>0</v>
      </c>
      <c r="C6" s="8">
        <f>IF($A6="","",SUMIFS('Wpisy'!$E$2:$E$2001,'Wpisy'!$B$2:$B$2001,"Wydatek",'Wpisy'!$C$2:$C$2001,$A6,'Wpisy'!$A$2:$A$2001,"&gt;="&amp;C$2,'Wpisy'!$A$2:$A$2001,"&lt;"&amp;D$2))</f>
        <v>0</v>
      </c>
      <c r="D6" s="8">
        <f>IF($A6="","",SUMIFS('Wpisy'!$E$2:$E$2001,'Wpisy'!$B$2:$B$2001,"Wydatek",'Wpisy'!$C$2:$C$2001,$A6,'Wpisy'!$A$2:$A$2001,"&gt;="&amp;D$2,'Wpisy'!$A$2:$A$2001,"&lt;"&amp;E$2))</f>
        <v>0</v>
      </c>
      <c r="E6" s="8">
        <f>IF($A6="","",SUMIFS('Wpisy'!$E$2:$E$2001,'Wpisy'!$B$2:$B$2001,"Wydatek",'Wpisy'!$C$2:$C$2001,$A6,'Wpisy'!$A$2:$A$2001,"&gt;="&amp;E$2,'Wpisy'!$A$2:$A$2001,"&lt;"&amp;F$2))</f>
        <v>0</v>
      </c>
      <c r="F6" s="8">
        <f>IF($A6="","",SUMIFS('Wpisy'!$E$2:$E$2001,'Wpisy'!$B$2:$B$2001,"Wydatek",'Wpisy'!$C$2:$C$2001,$A6,'Wpisy'!$A$2:$A$2001,"&gt;="&amp;F$2,'Wpisy'!$A$2:$A$2001,"&lt;"&amp;G$2))</f>
        <v>0</v>
      </c>
      <c r="G6" s="8">
        <f>IF($A6="","",SUMIFS('Wpisy'!$E$2:$E$2001,'Wpisy'!$B$2:$B$2001,"Wydatek",'Wpisy'!$C$2:$C$2001,$A6,'Wpisy'!$A$2:$A$2001,"&gt;="&amp;G$2,'Wpisy'!$A$2:$A$2001,"&lt;"&amp;H$2))</f>
        <v>0</v>
      </c>
      <c r="H6" s="8">
        <f>IF($A6="","",SUMIFS('Wpisy'!$E$2:$E$2001,'Wpisy'!$B$2:$B$2001,"Wydatek",'Wpisy'!$C$2:$C$2001,$A6,'Wpisy'!$A$2:$A$2001,"&gt;="&amp;H$2,'Wpisy'!$A$2:$A$2001,"&lt;"&amp;I$2))</f>
        <v>0</v>
      </c>
      <c r="I6" s="8">
        <f>IF($A6="","",SUMIFS('Wpisy'!$E$2:$E$2001,'Wpisy'!$B$2:$B$2001,"Wydatek",'Wpisy'!$C$2:$C$2001,$A6,'Wpisy'!$A$2:$A$2001,"&gt;="&amp;I$2,'Wpisy'!$A$2:$A$2001,"&lt;"&amp;J$2))</f>
        <v>0</v>
      </c>
      <c r="J6" s="8">
        <f>IF($A6="","",SUMIFS('Wpisy'!$E$2:$E$2001,'Wpisy'!$B$2:$B$2001,"Wydatek",'Wpisy'!$C$2:$C$2001,$A6,'Wpisy'!$A$2:$A$2001,"&gt;="&amp;J$2,'Wpisy'!$A$2:$A$2001,"&lt;"&amp;K$2))</f>
        <v>0</v>
      </c>
      <c r="K6" s="8">
        <f>IF($A6="","",SUMIFS('Wpisy'!$E$2:$E$2001,'Wpisy'!$B$2:$B$2001,"Wydatek",'Wpisy'!$C$2:$C$2001,$A6,'Wpisy'!$A$2:$A$2001,"&gt;="&amp;K$2,'Wpisy'!$A$2:$A$2001,"&lt;"&amp;L$2))</f>
        <v>119</v>
      </c>
      <c r="L6" s="8">
        <f>IF($A6="","",SUMIFS('Wpisy'!$E$2:$E$2001,'Wpisy'!$B$2:$B$2001,"Wydatek",'Wpisy'!$C$2:$C$2001,$A6,'Wpisy'!$A$2:$A$2001,"&gt;="&amp;L$2,'Wpisy'!$A$2:$A$2001,"&lt;"&amp;M$2))</f>
        <v>0</v>
      </c>
      <c r="M6" s="8">
        <f>IF($A6="","",SUMIFS('Wpisy'!$E$2:$E$2001,'Wpisy'!$B$2:$B$2001,"Wydatek",'Wpisy'!$C$2:$C$2001,$A6,'Wpisy'!$A$2:$A$2001,"&gt;="&amp;M$2,'Wpisy'!$A$2:$A$2001,"&lt;"&amp;N$2))</f>
        <v>0</v>
      </c>
      <c r="N6" s="8">
        <f>IF($A6="","",SUM(B6:M6))</f>
        <v>119</v>
      </c>
      <c r="O6" s="8">
        <f>IF($A6="","",N6/12)</f>
        <v>9.92</v>
      </c>
    </row>
    <row r="7">
      <c r="A7" t="str">
        <f>IF('Plan'!A11="","",'Plan'!A11)</f>
        <v>Rachunki</v>
      </c>
      <c r="B7" s="8">
        <f>IF($A7="","",SUMIFS('Wpisy'!$E$2:$E$2001,'Wpisy'!$B$2:$B$2001,"Wydatek",'Wpisy'!$C$2:$C$2001,$A7,'Wpisy'!$A$2:$A$2001,"&gt;="&amp;B$2,'Wpisy'!$A$2:$A$2001,"&lt;"&amp;C$2))</f>
        <v>0</v>
      </c>
      <c r="C7" s="8">
        <f>IF($A7="","",SUMIFS('Wpisy'!$E$2:$E$2001,'Wpisy'!$B$2:$B$2001,"Wydatek",'Wpisy'!$C$2:$C$2001,$A7,'Wpisy'!$A$2:$A$2001,"&gt;="&amp;C$2,'Wpisy'!$A$2:$A$2001,"&lt;"&amp;D$2))</f>
        <v>0</v>
      </c>
      <c r="D7" s="8">
        <f>IF($A7="","",SUMIFS('Wpisy'!$E$2:$E$2001,'Wpisy'!$B$2:$B$2001,"Wydatek",'Wpisy'!$C$2:$C$2001,$A7,'Wpisy'!$A$2:$A$2001,"&gt;="&amp;D$2,'Wpisy'!$A$2:$A$2001,"&lt;"&amp;E$2))</f>
        <v>0</v>
      </c>
      <c r="E7" s="8">
        <f>IF($A7="","",SUMIFS('Wpisy'!$E$2:$E$2001,'Wpisy'!$B$2:$B$2001,"Wydatek",'Wpisy'!$C$2:$C$2001,$A7,'Wpisy'!$A$2:$A$2001,"&gt;="&amp;E$2,'Wpisy'!$A$2:$A$2001,"&lt;"&amp;F$2))</f>
        <v>0</v>
      </c>
      <c r="F7" s="8">
        <f>IF($A7="","",SUMIFS('Wpisy'!$E$2:$E$2001,'Wpisy'!$B$2:$B$2001,"Wydatek",'Wpisy'!$C$2:$C$2001,$A7,'Wpisy'!$A$2:$A$2001,"&gt;="&amp;F$2,'Wpisy'!$A$2:$A$2001,"&lt;"&amp;G$2))</f>
        <v>0</v>
      </c>
      <c r="G7" s="8">
        <f>IF($A7="","",SUMIFS('Wpisy'!$E$2:$E$2001,'Wpisy'!$B$2:$B$2001,"Wydatek",'Wpisy'!$C$2:$C$2001,$A7,'Wpisy'!$A$2:$A$2001,"&gt;="&amp;G$2,'Wpisy'!$A$2:$A$2001,"&lt;"&amp;H$2))</f>
        <v>0</v>
      </c>
      <c r="H7" s="8">
        <f>IF($A7="","",SUMIFS('Wpisy'!$E$2:$E$2001,'Wpisy'!$B$2:$B$2001,"Wydatek",'Wpisy'!$C$2:$C$2001,$A7,'Wpisy'!$A$2:$A$2001,"&gt;="&amp;H$2,'Wpisy'!$A$2:$A$2001,"&lt;"&amp;I$2))</f>
        <v>0</v>
      </c>
      <c r="I7" s="8">
        <f>IF($A7="","",SUMIFS('Wpisy'!$E$2:$E$2001,'Wpisy'!$B$2:$B$2001,"Wydatek",'Wpisy'!$C$2:$C$2001,$A7,'Wpisy'!$A$2:$A$2001,"&gt;="&amp;I$2,'Wpisy'!$A$2:$A$2001,"&lt;"&amp;J$2))</f>
        <v>0</v>
      </c>
      <c r="J7" s="8">
        <f>IF($A7="","",SUMIFS('Wpisy'!$E$2:$E$2001,'Wpisy'!$B$2:$B$2001,"Wydatek",'Wpisy'!$C$2:$C$2001,$A7,'Wpisy'!$A$2:$A$2001,"&gt;="&amp;J$2,'Wpisy'!$A$2:$A$2001,"&lt;"&amp;K$2))</f>
        <v>0</v>
      </c>
      <c r="K7" s="8">
        <f>IF($A7="","",SUMIFS('Wpisy'!$E$2:$E$2001,'Wpisy'!$B$2:$B$2001,"Wydatek",'Wpisy'!$C$2:$C$2001,$A7,'Wpisy'!$A$2:$A$2001,"&gt;="&amp;K$2,'Wpisy'!$A$2:$A$2001,"&lt;"&amp;L$2))</f>
        <v>212.4</v>
      </c>
      <c r="L7" s="8">
        <f>IF($A7="","",SUMIFS('Wpisy'!$E$2:$E$2001,'Wpisy'!$B$2:$B$2001,"Wydatek",'Wpisy'!$C$2:$C$2001,$A7,'Wpisy'!$A$2:$A$2001,"&gt;="&amp;L$2,'Wpisy'!$A$2:$A$2001,"&lt;"&amp;M$2))</f>
        <v>0</v>
      </c>
      <c r="M7" s="8">
        <f>IF($A7="","",SUMIFS('Wpisy'!$E$2:$E$2001,'Wpisy'!$B$2:$B$2001,"Wydatek",'Wpisy'!$C$2:$C$2001,$A7,'Wpisy'!$A$2:$A$2001,"&gt;="&amp;M$2,'Wpisy'!$A$2:$A$2001,"&lt;"&amp;N$2))</f>
        <v>0</v>
      </c>
      <c r="N7" s="8">
        <f>IF($A7="","",SUM(B7:M7))</f>
        <v>212.4</v>
      </c>
      <c r="O7" s="8">
        <f>IF($A7="","",N7/12)</f>
        <v>17.7</v>
      </c>
    </row>
    <row r="8">
      <c r="A8" t="str">
        <f>IF('Plan'!A12="","",'Plan'!A12)</f>
        <v>Rozrywka</v>
      </c>
      <c r="B8" s="8">
        <f>IF($A8="","",SUMIFS('Wpisy'!$E$2:$E$2001,'Wpisy'!$B$2:$B$2001,"Wydatek",'Wpisy'!$C$2:$C$2001,$A8,'Wpisy'!$A$2:$A$2001,"&gt;="&amp;B$2,'Wpisy'!$A$2:$A$2001,"&lt;"&amp;C$2))</f>
        <v>0</v>
      </c>
      <c r="C8" s="8">
        <f>IF($A8="","",SUMIFS('Wpisy'!$E$2:$E$2001,'Wpisy'!$B$2:$B$2001,"Wydatek",'Wpisy'!$C$2:$C$2001,$A8,'Wpisy'!$A$2:$A$2001,"&gt;="&amp;C$2,'Wpisy'!$A$2:$A$2001,"&lt;"&amp;D$2))</f>
        <v>0</v>
      </c>
      <c r="D8" s="8">
        <f>IF($A8="","",SUMIFS('Wpisy'!$E$2:$E$2001,'Wpisy'!$B$2:$B$2001,"Wydatek",'Wpisy'!$C$2:$C$2001,$A8,'Wpisy'!$A$2:$A$2001,"&gt;="&amp;D$2,'Wpisy'!$A$2:$A$2001,"&lt;"&amp;E$2))</f>
        <v>0</v>
      </c>
      <c r="E8" s="8">
        <f>IF($A8="","",SUMIFS('Wpisy'!$E$2:$E$2001,'Wpisy'!$B$2:$B$2001,"Wydatek",'Wpisy'!$C$2:$C$2001,$A8,'Wpisy'!$A$2:$A$2001,"&gt;="&amp;E$2,'Wpisy'!$A$2:$A$2001,"&lt;"&amp;F$2))</f>
        <v>0</v>
      </c>
      <c r="F8" s="8">
        <f>IF($A8="","",SUMIFS('Wpisy'!$E$2:$E$2001,'Wpisy'!$B$2:$B$2001,"Wydatek",'Wpisy'!$C$2:$C$2001,$A8,'Wpisy'!$A$2:$A$2001,"&gt;="&amp;F$2,'Wpisy'!$A$2:$A$2001,"&lt;"&amp;G$2))</f>
        <v>0</v>
      </c>
      <c r="G8" s="8">
        <f>IF($A8="","",SUMIFS('Wpisy'!$E$2:$E$2001,'Wpisy'!$B$2:$B$2001,"Wydatek",'Wpisy'!$C$2:$C$2001,$A8,'Wpisy'!$A$2:$A$2001,"&gt;="&amp;G$2,'Wpisy'!$A$2:$A$2001,"&lt;"&amp;H$2))</f>
        <v>0</v>
      </c>
      <c r="H8" s="8">
        <f>IF($A8="","",SUMIFS('Wpisy'!$E$2:$E$2001,'Wpisy'!$B$2:$B$2001,"Wydatek",'Wpisy'!$C$2:$C$2001,$A8,'Wpisy'!$A$2:$A$2001,"&gt;="&amp;H$2,'Wpisy'!$A$2:$A$2001,"&lt;"&amp;I$2))</f>
        <v>0</v>
      </c>
      <c r="I8" s="8">
        <f>IF($A8="","",SUMIFS('Wpisy'!$E$2:$E$2001,'Wpisy'!$B$2:$B$2001,"Wydatek",'Wpisy'!$C$2:$C$2001,$A8,'Wpisy'!$A$2:$A$2001,"&gt;="&amp;I$2,'Wpisy'!$A$2:$A$2001,"&lt;"&amp;J$2))</f>
        <v>0</v>
      </c>
      <c r="J8" s="8">
        <f>IF($A8="","",SUMIFS('Wpisy'!$E$2:$E$2001,'Wpisy'!$B$2:$B$2001,"Wydatek",'Wpisy'!$C$2:$C$2001,$A8,'Wpisy'!$A$2:$A$2001,"&gt;="&amp;J$2,'Wpisy'!$A$2:$A$2001,"&lt;"&amp;K$2))</f>
        <v>0</v>
      </c>
      <c r="K8" s="8">
        <f>IF($A8="","",SUMIFS('Wpisy'!$E$2:$E$2001,'Wpisy'!$B$2:$B$2001,"Wydatek",'Wpisy'!$C$2:$C$2001,$A8,'Wpisy'!$A$2:$A$2001,"&gt;="&amp;K$2,'Wpisy'!$A$2:$A$2001,"&lt;"&amp;L$2))</f>
        <v>0</v>
      </c>
      <c r="L8" s="8">
        <f>IF($A8="","",SUMIFS('Wpisy'!$E$2:$E$2001,'Wpisy'!$B$2:$B$2001,"Wydatek",'Wpisy'!$C$2:$C$2001,$A8,'Wpisy'!$A$2:$A$2001,"&gt;="&amp;L$2,'Wpisy'!$A$2:$A$2001,"&lt;"&amp;M$2))</f>
        <v>0</v>
      </c>
      <c r="M8" s="8">
        <f>IF($A8="","",SUMIFS('Wpisy'!$E$2:$E$2001,'Wpisy'!$B$2:$B$2001,"Wydatek",'Wpisy'!$C$2:$C$2001,$A8,'Wpisy'!$A$2:$A$2001,"&gt;="&amp;M$2,'Wpisy'!$A$2:$A$2001,"&lt;"&amp;N$2))</f>
        <v>0</v>
      </c>
      <c r="N8" s="8">
        <f>IF($A8="","",SUM(B8:M8))</f>
        <v>0</v>
      </c>
      <c r="O8" s="8">
        <f>IF($A8="","",N8/12)</f>
        <v>0</v>
      </c>
    </row>
    <row r="9">
      <c r="A9" t="str">
        <f>IF('Plan'!A13="","",'Plan'!A13)</f>
        <v>Zdrowie</v>
      </c>
      <c r="B9" s="8">
        <f>IF($A9="","",SUMIFS('Wpisy'!$E$2:$E$2001,'Wpisy'!$B$2:$B$2001,"Wydatek",'Wpisy'!$C$2:$C$2001,$A9,'Wpisy'!$A$2:$A$2001,"&gt;="&amp;B$2,'Wpisy'!$A$2:$A$2001,"&lt;"&amp;C$2))</f>
        <v>0</v>
      </c>
      <c r="C9" s="8">
        <f>IF($A9="","",SUMIFS('Wpisy'!$E$2:$E$2001,'Wpisy'!$B$2:$B$2001,"Wydatek",'Wpisy'!$C$2:$C$2001,$A9,'Wpisy'!$A$2:$A$2001,"&gt;="&amp;C$2,'Wpisy'!$A$2:$A$2001,"&lt;"&amp;D$2))</f>
        <v>0</v>
      </c>
      <c r="D9" s="8">
        <f>IF($A9="","",SUMIFS('Wpisy'!$E$2:$E$2001,'Wpisy'!$B$2:$B$2001,"Wydatek",'Wpisy'!$C$2:$C$2001,$A9,'Wpisy'!$A$2:$A$2001,"&gt;="&amp;D$2,'Wpisy'!$A$2:$A$2001,"&lt;"&amp;E$2))</f>
        <v>0</v>
      </c>
      <c r="E9" s="8">
        <f>IF($A9="","",SUMIFS('Wpisy'!$E$2:$E$2001,'Wpisy'!$B$2:$B$2001,"Wydatek",'Wpisy'!$C$2:$C$2001,$A9,'Wpisy'!$A$2:$A$2001,"&gt;="&amp;E$2,'Wpisy'!$A$2:$A$2001,"&lt;"&amp;F$2))</f>
        <v>0</v>
      </c>
      <c r="F9" s="8">
        <f>IF($A9="","",SUMIFS('Wpisy'!$E$2:$E$2001,'Wpisy'!$B$2:$B$2001,"Wydatek",'Wpisy'!$C$2:$C$2001,$A9,'Wpisy'!$A$2:$A$2001,"&gt;="&amp;F$2,'Wpisy'!$A$2:$A$2001,"&lt;"&amp;G$2))</f>
        <v>0</v>
      </c>
      <c r="G9" s="8">
        <f>IF($A9="","",SUMIFS('Wpisy'!$E$2:$E$2001,'Wpisy'!$B$2:$B$2001,"Wydatek",'Wpisy'!$C$2:$C$2001,$A9,'Wpisy'!$A$2:$A$2001,"&gt;="&amp;G$2,'Wpisy'!$A$2:$A$2001,"&lt;"&amp;H$2))</f>
        <v>0</v>
      </c>
      <c r="H9" s="8">
        <f>IF($A9="","",SUMIFS('Wpisy'!$E$2:$E$2001,'Wpisy'!$B$2:$B$2001,"Wydatek",'Wpisy'!$C$2:$C$2001,$A9,'Wpisy'!$A$2:$A$2001,"&gt;="&amp;H$2,'Wpisy'!$A$2:$A$2001,"&lt;"&amp;I$2))</f>
        <v>0</v>
      </c>
      <c r="I9" s="8">
        <f>IF($A9="","",SUMIFS('Wpisy'!$E$2:$E$2001,'Wpisy'!$B$2:$B$2001,"Wydatek",'Wpisy'!$C$2:$C$2001,$A9,'Wpisy'!$A$2:$A$2001,"&gt;="&amp;I$2,'Wpisy'!$A$2:$A$2001,"&lt;"&amp;J$2))</f>
        <v>0</v>
      </c>
      <c r="J9" s="8">
        <f>IF($A9="","",SUMIFS('Wpisy'!$E$2:$E$2001,'Wpisy'!$B$2:$B$2001,"Wydatek",'Wpisy'!$C$2:$C$2001,$A9,'Wpisy'!$A$2:$A$2001,"&gt;="&amp;J$2,'Wpisy'!$A$2:$A$2001,"&lt;"&amp;K$2))</f>
        <v>0</v>
      </c>
      <c r="K9" s="8">
        <f>IF($A9="","",SUMIFS('Wpisy'!$E$2:$E$2001,'Wpisy'!$B$2:$B$2001,"Wydatek",'Wpisy'!$C$2:$C$2001,$A9,'Wpisy'!$A$2:$A$2001,"&gt;="&amp;K$2,'Wpisy'!$A$2:$A$2001,"&lt;"&amp;L$2))</f>
        <v>0</v>
      </c>
      <c r="L9" s="8">
        <f>IF($A9="","",SUMIFS('Wpisy'!$E$2:$E$2001,'Wpisy'!$B$2:$B$2001,"Wydatek",'Wpisy'!$C$2:$C$2001,$A9,'Wpisy'!$A$2:$A$2001,"&gt;="&amp;L$2,'Wpisy'!$A$2:$A$2001,"&lt;"&amp;M$2))</f>
        <v>0</v>
      </c>
      <c r="M9" s="8">
        <f>IF($A9="","",SUMIFS('Wpisy'!$E$2:$E$2001,'Wpisy'!$B$2:$B$2001,"Wydatek",'Wpisy'!$C$2:$C$2001,$A9,'Wpisy'!$A$2:$A$2001,"&gt;="&amp;M$2,'Wpisy'!$A$2:$A$2001,"&lt;"&amp;N$2))</f>
        <v>0</v>
      </c>
      <c r="N9" s="8">
        <f>IF($A9="","",SUM(B9:M9))</f>
        <v>0</v>
      </c>
      <c r="O9" s="8">
        <f>IF($A9="","",N9/12)</f>
        <v>0</v>
      </c>
    </row>
    <row r="10">
      <c r="A10" t="str">
        <f>IF('Plan'!A14="","",'Plan'!A14)</f>
        <v>Restauracje</v>
      </c>
      <c r="B10" s="8">
        <f>IF($A10="","",SUMIFS('Wpisy'!$E$2:$E$2001,'Wpisy'!$B$2:$B$2001,"Wydatek",'Wpisy'!$C$2:$C$2001,$A10,'Wpisy'!$A$2:$A$2001,"&gt;="&amp;B$2,'Wpisy'!$A$2:$A$2001,"&lt;"&amp;C$2))</f>
        <v>0</v>
      </c>
      <c r="C10" s="8">
        <f>IF($A10="","",SUMIFS('Wpisy'!$E$2:$E$2001,'Wpisy'!$B$2:$B$2001,"Wydatek",'Wpisy'!$C$2:$C$2001,$A10,'Wpisy'!$A$2:$A$2001,"&gt;="&amp;C$2,'Wpisy'!$A$2:$A$2001,"&lt;"&amp;D$2))</f>
        <v>0</v>
      </c>
      <c r="D10" s="8">
        <f>IF($A10="","",SUMIFS('Wpisy'!$E$2:$E$2001,'Wpisy'!$B$2:$B$2001,"Wydatek",'Wpisy'!$C$2:$C$2001,$A10,'Wpisy'!$A$2:$A$2001,"&gt;="&amp;D$2,'Wpisy'!$A$2:$A$2001,"&lt;"&amp;E$2))</f>
        <v>0</v>
      </c>
      <c r="E10" s="8">
        <f>IF($A10="","",SUMIFS('Wpisy'!$E$2:$E$2001,'Wpisy'!$B$2:$B$2001,"Wydatek",'Wpisy'!$C$2:$C$2001,$A10,'Wpisy'!$A$2:$A$2001,"&gt;="&amp;E$2,'Wpisy'!$A$2:$A$2001,"&lt;"&amp;F$2))</f>
        <v>0</v>
      </c>
      <c r="F10" s="8">
        <f>IF($A10="","",SUMIFS('Wpisy'!$E$2:$E$2001,'Wpisy'!$B$2:$B$2001,"Wydatek",'Wpisy'!$C$2:$C$2001,$A10,'Wpisy'!$A$2:$A$2001,"&gt;="&amp;F$2,'Wpisy'!$A$2:$A$2001,"&lt;"&amp;G$2))</f>
        <v>0</v>
      </c>
      <c r="G10" s="8">
        <f>IF($A10="","",SUMIFS('Wpisy'!$E$2:$E$2001,'Wpisy'!$B$2:$B$2001,"Wydatek",'Wpisy'!$C$2:$C$2001,$A10,'Wpisy'!$A$2:$A$2001,"&gt;="&amp;G$2,'Wpisy'!$A$2:$A$2001,"&lt;"&amp;H$2))</f>
        <v>0</v>
      </c>
      <c r="H10" s="8">
        <f>IF($A10="","",SUMIFS('Wpisy'!$E$2:$E$2001,'Wpisy'!$B$2:$B$2001,"Wydatek",'Wpisy'!$C$2:$C$2001,$A10,'Wpisy'!$A$2:$A$2001,"&gt;="&amp;H$2,'Wpisy'!$A$2:$A$2001,"&lt;"&amp;I$2))</f>
        <v>0</v>
      </c>
      <c r="I10" s="8">
        <f>IF($A10="","",SUMIFS('Wpisy'!$E$2:$E$2001,'Wpisy'!$B$2:$B$2001,"Wydatek",'Wpisy'!$C$2:$C$2001,$A10,'Wpisy'!$A$2:$A$2001,"&gt;="&amp;I$2,'Wpisy'!$A$2:$A$2001,"&lt;"&amp;J$2))</f>
        <v>0</v>
      </c>
      <c r="J10" s="8">
        <f>IF($A10="","",SUMIFS('Wpisy'!$E$2:$E$2001,'Wpisy'!$B$2:$B$2001,"Wydatek",'Wpisy'!$C$2:$C$2001,$A10,'Wpisy'!$A$2:$A$2001,"&gt;="&amp;J$2,'Wpisy'!$A$2:$A$2001,"&lt;"&amp;K$2))</f>
        <v>0</v>
      </c>
      <c r="K10" s="8">
        <f>IF($A10="","",SUMIFS('Wpisy'!$E$2:$E$2001,'Wpisy'!$B$2:$B$2001,"Wydatek",'Wpisy'!$C$2:$C$2001,$A10,'Wpisy'!$A$2:$A$2001,"&gt;="&amp;K$2,'Wpisy'!$A$2:$A$2001,"&lt;"&amp;L$2))</f>
        <v>86</v>
      </c>
      <c r="L10" s="8">
        <f>IF($A10="","",SUMIFS('Wpisy'!$E$2:$E$2001,'Wpisy'!$B$2:$B$2001,"Wydatek",'Wpisy'!$C$2:$C$2001,$A10,'Wpisy'!$A$2:$A$2001,"&gt;="&amp;L$2,'Wpisy'!$A$2:$A$2001,"&lt;"&amp;M$2))</f>
        <v>0</v>
      </c>
      <c r="M10" s="8">
        <f>IF($A10="","",SUMIFS('Wpisy'!$E$2:$E$2001,'Wpisy'!$B$2:$B$2001,"Wydatek",'Wpisy'!$C$2:$C$2001,$A10,'Wpisy'!$A$2:$A$2001,"&gt;="&amp;M$2,'Wpisy'!$A$2:$A$2001,"&lt;"&amp;N$2))</f>
        <v>0</v>
      </c>
      <c r="N10" s="8">
        <f>IF($A10="","",SUM(B10:M10))</f>
        <v>86</v>
      </c>
      <c r="O10" s="8">
        <f>IF($A10="","",N10/12)</f>
        <v>7.17</v>
      </c>
    </row>
    <row r="11">
      <c r="A11" t="str">
        <f>IF('Plan'!A15="","",'Plan'!A15)</f>
        <v>Alkohol</v>
      </c>
      <c r="B11" s="8">
        <f>IF($A11="","",SUMIFS('Wpisy'!$E$2:$E$2001,'Wpisy'!$B$2:$B$2001,"Wydatek",'Wpisy'!$C$2:$C$2001,$A11,'Wpisy'!$A$2:$A$2001,"&gt;="&amp;B$2,'Wpisy'!$A$2:$A$2001,"&lt;"&amp;C$2))</f>
        <v>0</v>
      </c>
      <c r="C11" s="8">
        <f>IF($A11="","",SUMIFS('Wpisy'!$E$2:$E$2001,'Wpisy'!$B$2:$B$2001,"Wydatek",'Wpisy'!$C$2:$C$2001,$A11,'Wpisy'!$A$2:$A$2001,"&gt;="&amp;C$2,'Wpisy'!$A$2:$A$2001,"&lt;"&amp;D$2))</f>
        <v>0</v>
      </c>
      <c r="D11" s="8">
        <f>IF($A11="","",SUMIFS('Wpisy'!$E$2:$E$2001,'Wpisy'!$B$2:$B$2001,"Wydatek",'Wpisy'!$C$2:$C$2001,$A11,'Wpisy'!$A$2:$A$2001,"&gt;="&amp;D$2,'Wpisy'!$A$2:$A$2001,"&lt;"&amp;E$2))</f>
        <v>0</v>
      </c>
      <c r="E11" s="8">
        <f>IF($A11="","",SUMIFS('Wpisy'!$E$2:$E$2001,'Wpisy'!$B$2:$B$2001,"Wydatek",'Wpisy'!$C$2:$C$2001,$A11,'Wpisy'!$A$2:$A$2001,"&gt;="&amp;E$2,'Wpisy'!$A$2:$A$2001,"&lt;"&amp;F$2))</f>
        <v>0</v>
      </c>
      <c r="F11" s="8">
        <f>IF($A11="","",SUMIFS('Wpisy'!$E$2:$E$2001,'Wpisy'!$B$2:$B$2001,"Wydatek",'Wpisy'!$C$2:$C$2001,$A11,'Wpisy'!$A$2:$A$2001,"&gt;="&amp;F$2,'Wpisy'!$A$2:$A$2001,"&lt;"&amp;G$2))</f>
        <v>0</v>
      </c>
      <c r="G11" s="8">
        <f>IF($A11="","",SUMIFS('Wpisy'!$E$2:$E$2001,'Wpisy'!$B$2:$B$2001,"Wydatek",'Wpisy'!$C$2:$C$2001,$A11,'Wpisy'!$A$2:$A$2001,"&gt;="&amp;G$2,'Wpisy'!$A$2:$A$2001,"&lt;"&amp;H$2))</f>
        <v>0</v>
      </c>
      <c r="H11" s="8">
        <f>IF($A11="","",SUMIFS('Wpisy'!$E$2:$E$2001,'Wpisy'!$B$2:$B$2001,"Wydatek",'Wpisy'!$C$2:$C$2001,$A11,'Wpisy'!$A$2:$A$2001,"&gt;="&amp;H$2,'Wpisy'!$A$2:$A$2001,"&lt;"&amp;I$2))</f>
        <v>0</v>
      </c>
      <c r="I11" s="8">
        <f>IF($A11="","",SUMIFS('Wpisy'!$E$2:$E$2001,'Wpisy'!$B$2:$B$2001,"Wydatek",'Wpisy'!$C$2:$C$2001,$A11,'Wpisy'!$A$2:$A$2001,"&gt;="&amp;I$2,'Wpisy'!$A$2:$A$2001,"&lt;"&amp;J$2))</f>
        <v>0</v>
      </c>
      <c r="J11" s="8">
        <f>IF($A11="","",SUMIFS('Wpisy'!$E$2:$E$2001,'Wpisy'!$B$2:$B$2001,"Wydatek",'Wpisy'!$C$2:$C$2001,$A11,'Wpisy'!$A$2:$A$2001,"&gt;="&amp;J$2,'Wpisy'!$A$2:$A$2001,"&lt;"&amp;K$2))</f>
        <v>0</v>
      </c>
      <c r="K11" s="8">
        <f>IF($A11="","",SUMIFS('Wpisy'!$E$2:$E$2001,'Wpisy'!$B$2:$B$2001,"Wydatek",'Wpisy'!$C$2:$C$2001,$A11,'Wpisy'!$A$2:$A$2001,"&gt;="&amp;K$2,'Wpisy'!$A$2:$A$2001,"&lt;"&amp;L$2))</f>
        <v>0</v>
      </c>
      <c r="L11" s="8">
        <f>IF($A11="","",SUMIFS('Wpisy'!$E$2:$E$2001,'Wpisy'!$B$2:$B$2001,"Wydatek",'Wpisy'!$C$2:$C$2001,$A11,'Wpisy'!$A$2:$A$2001,"&gt;="&amp;L$2,'Wpisy'!$A$2:$A$2001,"&lt;"&amp;M$2))</f>
        <v>0</v>
      </c>
      <c r="M11" s="8">
        <f>IF($A11="","",SUMIFS('Wpisy'!$E$2:$E$2001,'Wpisy'!$B$2:$B$2001,"Wydatek",'Wpisy'!$C$2:$C$2001,$A11,'Wpisy'!$A$2:$A$2001,"&gt;="&amp;M$2,'Wpisy'!$A$2:$A$2001,"&lt;"&amp;N$2))</f>
        <v>0</v>
      </c>
      <c r="N11" s="8">
        <f>IF($A11="","",SUM(B11:M11))</f>
        <v>0</v>
      </c>
      <c r="O11" s="8">
        <f>IF($A11="","",N11/12)</f>
        <v>0</v>
      </c>
    </row>
    <row r="12">
      <c r="A12" t="str">
        <f>IF('Plan'!A16="","",'Plan'!A16)</f>
        <v>Dom</v>
      </c>
      <c r="B12" s="8">
        <f>IF($A12="","",SUMIFS('Wpisy'!$E$2:$E$2001,'Wpisy'!$B$2:$B$2001,"Wydatek",'Wpisy'!$C$2:$C$2001,$A12,'Wpisy'!$A$2:$A$2001,"&gt;="&amp;B$2,'Wpisy'!$A$2:$A$2001,"&lt;"&amp;C$2))</f>
        <v>0</v>
      </c>
      <c r="C12" s="8">
        <f>IF($A12="","",SUMIFS('Wpisy'!$E$2:$E$2001,'Wpisy'!$B$2:$B$2001,"Wydatek",'Wpisy'!$C$2:$C$2001,$A12,'Wpisy'!$A$2:$A$2001,"&gt;="&amp;C$2,'Wpisy'!$A$2:$A$2001,"&lt;"&amp;D$2))</f>
        <v>0</v>
      </c>
      <c r="D12" s="8">
        <f>IF($A12="","",SUMIFS('Wpisy'!$E$2:$E$2001,'Wpisy'!$B$2:$B$2001,"Wydatek",'Wpisy'!$C$2:$C$2001,$A12,'Wpisy'!$A$2:$A$2001,"&gt;="&amp;D$2,'Wpisy'!$A$2:$A$2001,"&lt;"&amp;E$2))</f>
        <v>0</v>
      </c>
      <c r="E12" s="8">
        <f>IF($A12="","",SUMIFS('Wpisy'!$E$2:$E$2001,'Wpisy'!$B$2:$B$2001,"Wydatek",'Wpisy'!$C$2:$C$2001,$A12,'Wpisy'!$A$2:$A$2001,"&gt;="&amp;E$2,'Wpisy'!$A$2:$A$2001,"&lt;"&amp;F$2))</f>
        <v>0</v>
      </c>
      <c r="F12" s="8">
        <f>IF($A12="","",SUMIFS('Wpisy'!$E$2:$E$2001,'Wpisy'!$B$2:$B$2001,"Wydatek",'Wpisy'!$C$2:$C$2001,$A12,'Wpisy'!$A$2:$A$2001,"&gt;="&amp;F$2,'Wpisy'!$A$2:$A$2001,"&lt;"&amp;G$2))</f>
        <v>0</v>
      </c>
      <c r="G12" s="8">
        <f>IF($A12="","",SUMIFS('Wpisy'!$E$2:$E$2001,'Wpisy'!$B$2:$B$2001,"Wydatek",'Wpisy'!$C$2:$C$2001,$A12,'Wpisy'!$A$2:$A$2001,"&gt;="&amp;G$2,'Wpisy'!$A$2:$A$2001,"&lt;"&amp;H$2))</f>
        <v>0</v>
      </c>
      <c r="H12" s="8">
        <f>IF($A12="","",SUMIFS('Wpisy'!$E$2:$E$2001,'Wpisy'!$B$2:$B$2001,"Wydatek",'Wpisy'!$C$2:$C$2001,$A12,'Wpisy'!$A$2:$A$2001,"&gt;="&amp;H$2,'Wpisy'!$A$2:$A$2001,"&lt;"&amp;I$2))</f>
        <v>0</v>
      </c>
      <c r="I12" s="8">
        <f>IF($A12="","",SUMIFS('Wpisy'!$E$2:$E$2001,'Wpisy'!$B$2:$B$2001,"Wydatek",'Wpisy'!$C$2:$C$2001,$A12,'Wpisy'!$A$2:$A$2001,"&gt;="&amp;I$2,'Wpisy'!$A$2:$A$2001,"&lt;"&amp;J$2))</f>
        <v>0</v>
      </c>
      <c r="J12" s="8">
        <f>IF($A12="","",SUMIFS('Wpisy'!$E$2:$E$2001,'Wpisy'!$B$2:$B$2001,"Wydatek",'Wpisy'!$C$2:$C$2001,$A12,'Wpisy'!$A$2:$A$2001,"&gt;="&amp;J$2,'Wpisy'!$A$2:$A$2001,"&lt;"&amp;K$2))</f>
        <v>0</v>
      </c>
      <c r="K12" s="8">
        <f>IF($A12="","",SUMIFS('Wpisy'!$E$2:$E$2001,'Wpisy'!$B$2:$B$2001,"Wydatek",'Wpisy'!$C$2:$C$2001,$A12,'Wpisy'!$A$2:$A$2001,"&gt;="&amp;K$2,'Wpisy'!$A$2:$A$2001,"&lt;"&amp;L$2))</f>
        <v>0</v>
      </c>
      <c r="L12" s="8">
        <f>IF($A12="","",SUMIFS('Wpisy'!$E$2:$E$2001,'Wpisy'!$B$2:$B$2001,"Wydatek",'Wpisy'!$C$2:$C$2001,$A12,'Wpisy'!$A$2:$A$2001,"&gt;="&amp;L$2,'Wpisy'!$A$2:$A$2001,"&lt;"&amp;M$2))</f>
        <v>0</v>
      </c>
      <c r="M12" s="8">
        <f>IF($A12="","",SUMIFS('Wpisy'!$E$2:$E$2001,'Wpisy'!$B$2:$B$2001,"Wydatek",'Wpisy'!$C$2:$C$2001,$A12,'Wpisy'!$A$2:$A$2001,"&gt;="&amp;M$2,'Wpisy'!$A$2:$A$2001,"&lt;"&amp;N$2))</f>
        <v>0</v>
      </c>
      <c r="N12" s="8">
        <f>IF($A12="","",SUM(B12:M12))</f>
        <v>0</v>
      </c>
      <c r="O12" s="8">
        <f>IF($A12="","",N12/12)</f>
        <v>0</v>
      </c>
    </row>
    <row r="13">
      <c r="A13" t="str">
        <f>IF('Plan'!A17="","",'Plan'!A17)</f>
        <v>Dzieci</v>
      </c>
      <c r="B13" s="8">
        <f>IF($A13="","",SUMIFS('Wpisy'!$E$2:$E$2001,'Wpisy'!$B$2:$B$2001,"Wydatek",'Wpisy'!$C$2:$C$2001,$A13,'Wpisy'!$A$2:$A$2001,"&gt;="&amp;B$2,'Wpisy'!$A$2:$A$2001,"&lt;"&amp;C$2))</f>
        <v>0</v>
      </c>
      <c r="C13" s="8">
        <f>IF($A13="","",SUMIFS('Wpisy'!$E$2:$E$2001,'Wpisy'!$B$2:$B$2001,"Wydatek",'Wpisy'!$C$2:$C$2001,$A13,'Wpisy'!$A$2:$A$2001,"&gt;="&amp;C$2,'Wpisy'!$A$2:$A$2001,"&lt;"&amp;D$2))</f>
        <v>0</v>
      </c>
      <c r="D13" s="8">
        <f>IF($A13="","",SUMIFS('Wpisy'!$E$2:$E$2001,'Wpisy'!$B$2:$B$2001,"Wydatek",'Wpisy'!$C$2:$C$2001,$A13,'Wpisy'!$A$2:$A$2001,"&gt;="&amp;D$2,'Wpisy'!$A$2:$A$2001,"&lt;"&amp;E$2))</f>
        <v>0</v>
      </c>
      <c r="E13" s="8">
        <f>IF($A13="","",SUMIFS('Wpisy'!$E$2:$E$2001,'Wpisy'!$B$2:$B$2001,"Wydatek",'Wpisy'!$C$2:$C$2001,$A13,'Wpisy'!$A$2:$A$2001,"&gt;="&amp;E$2,'Wpisy'!$A$2:$A$2001,"&lt;"&amp;F$2))</f>
        <v>0</v>
      </c>
      <c r="F13" s="8">
        <f>IF($A13="","",SUMIFS('Wpisy'!$E$2:$E$2001,'Wpisy'!$B$2:$B$2001,"Wydatek",'Wpisy'!$C$2:$C$2001,$A13,'Wpisy'!$A$2:$A$2001,"&gt;="&amp;F$2,'Wpisy'!$A$2:$A$2001,"&lt;"&amp;G$2))</f>
        <v>0</v>
      </c>
      <c r="G13" s="8">
        <f>IF($A13="","",SUMIFS('Wpisy'!$E$2:$E$2001,'Wpisy'!$B$2:$B$2001,"Wydatek",'Wpisy'!$C$2:$C$2001,$A13,'Wpisy'!$A$2:$A$2001,"&gt;="&amp;G$2,'Wpisy'!$A$2:$A$2001,"&lt;"&amp;H$2))</f>
        <v>0</v>
      </c>
      <c r="H13" s="8">
        <f>IF($A13="","",SUMIFS('Wpisy'!$E$2:$E$2001,'Wpisy'!$B$2:$B$2001,"Wydatek",'Wpisy'!$C$2:$C$2001,$A13,'Wpisy'!$A$2:$A$2001,"&gt;="&amp;H$2,'Wpisy'!$A$2:$A$2001,"&lt;"&amp;I$2))</f>
        <v>0</v>
      </c>
      <c r="I13" s="8">
        <f>IF($A13="","",SUMIFS('Wpisy'!$E$2:$E$2001,'Wpisy'!$B$2:$B$2001,"Wydatek",'Wpisy'!$C$2:$C$2001,$A13,'Wpisy'!$A$2:$A$2001,"&gt;="&amp;I$2,'Wpisy'!$A$2:$A$2001,"&lt;"&amp;J$2))</f>
        <v>0</v>
      </c>
      <c r="J13" s="8">
        <f>IF($A13="","",SUMIFS('Wpisy'!$E$2:$E$2001,'Wpisy'!$B$2:$B$2001,"Wydatek",'Wpisy'!$C$2:$C$2001,$A13,'Wpisy'!$A$2:$A$2001,"&gt;="&amp;J$2,'Wpisy'!$A$2:$A$2001,"&lt;"&amp;K$2))</f>
        <v>0</v>
      </c>
      <c r="K13" s="8">
        <f>IF($A13="","",SUMIFS('Wpisy'!$E$2:$E$2001,'Wpisy'!$B$2:$B$2001,"Wydatek",'Wpisy'!$C$2:$C$2001,$A13,'Wpisy'!$A$2:$A$2001,"&gt;="&amp;K$2,'Wpisy'!$A$2:$A$2001,"&lt;"&amp;L$2))</f>
        <v>0</v>
      </c>
      <c r="L13" s="8">
        <f>IF($A13="","",SUMIFS('Wpisy'!$E$2:$E$2001,'Wpisy'!$B$2:$B$2001,"Wydatek",'Wpisy'!$C$2:$C$2001,$A13,'Wpisy'!$A$2:$A$2001,"&gt;="&amp;L$2,'Wpisy'!$A$2:$A$2001,"&lt;"&amp;M$2))</f>
        <v>0</v>
      </c>
      <c r="M13" s="8">
        <f>IF($A13="","",SUMIFS('Wpisy'!$E$2:$E$2001,'Wpisy'!$B$2:$B$2001,"Wydatek",'Wpisy'!$C$2:$C$2001,$A13,'Wpisy'!$A$2:$A$2001,"&gt;="&amp;M$2,'Wpisy'!$A$2:$A$2001,"&lt;"&amp;N$2))</f>
        <v>0</v>
      </c>
      <c r="N13" s="8">
        <f>IF($A13="","",SUM(B13:M13))</f>
        <v>0</v>
      </c>
      <c r="O13" s="8">
        <f>IF($A13="","",N13/12)</f>
        <v>0</v>
      </c>
    </row>
    <row r="14">
      <c r="A14" t="str">
        <f>IF('Plan'!A18="","",'Plan'!A18)</f>
        <v>Prezenty</v>
      </c>
      <c r="B14" s="8">
        <f>IF($A14="","",SUMIFS('Wpisy'!$E$2:$E$2001,'Wpisy'!$B$2:$B$2001,"Wydatek",'Wpisy'!$C$2:$C$2001,$A14,'Wpisy'!$A$2:$A$2001,"&gt;="&amp;B$2,'Wpisy'!$A$2:$A$2001,"&lt;"&amp;C$2))</f>
        <v>0</v>
      </c>
      <c r="C14" s="8">
        <f>IF($A14="","",SUMIFS('Wpisy'!$E$2:$E$2001,'Wpisy'!$B$2:$B$2001,"Wydatek",'Wpisy'!$C$2:$C$2001,$A14,'Wpisy'!$A$2:$A$2001,"&gt;="&amp;C$2,'Wpisy'!$A$2:$A$2001,"&lt;"&amp;D$2))</f>
        <v>0</v>
      </c>
      <c r="D14" s="8">
        <f>IF($A14="","",SUMIFS('Wpisy'!$E$2:$E$2001,'Wpisy'!$B$2:$B$2001,"Wydatek",'Wpisy'!$C$2:$C$2001,$A14,'Wpisy'!$A$2:$A$2001,"&gt;="&amp;D$2,'Wpisy'!$A$2:$A$2001,"&lt;"&amp;E$2))</f>
        <v>0</v>
      </c>
      <c r="E14" s="8">
        <f>IF($A14="","",SUMIFS('Wpisy'!$E$2:$E$2001,'Wpisy'!$B$2:$B$2001,"Wydatek",'Wpisy'!$C$2:$C$2001,$A14,'Wpisy'!$A$2:$A$2001,"&gt;="&amp;E$2,'Wpisy'!$A$2:$A$2001,"&lt;"&amp;F$2))</f>
        <v>0</v>
      </c>
      <c r="F14" s="8">
        <f>IF($A14="","",SUMIFS('Wpisy'!$E$2:$E$2001,'Wpisy'!$B$2:$B$2001,"Wydatek",'Wpisy'!$C$2:$C$2001,$A14,'Wpisy'!$A$2:$A$2001,"&gt;="&amp;F$2,'Wpisy'!$A$2:$A$2001,"&lt;"&amp;G$2))</f>
        <v>0</v>
      </c>
      <c r="G14" s="8">
        <f>IF($A14="","",SUMIFS('Wpisy'!$E$2:$E$2001,'Wpisy'!$B$2:$B$2001,"Wydatek",'Wpisy'!$C$2:$C$2001,$A14,'Wpisy'!$A$2:$A$2001,"&gt;="&amp;G$2,'Wpisy'!$A$2:$A$2001,"&lt;"&amp;H$2))</f>
        <v>0</v>
      </c>
      <c r="H14" s="8">
        <f>IF($A14="","",SUMIFS('Wpisy'!$E$2:$E$2001,'Wpisy'!$B$2:$B$2001,"Wydatek",'Wpisy'!$C$2:$C$2001,$A14,'Wpisy'!$A$2:$A$2001,"&gt;="&amp;H$2,'Wpisy'!$A$2:$A$2001,"&lt;"&amp;I$2))</f>
        <v>0</v>
      </c>
      <c r="I14" s="8">
        <f>IF($A14="","",SUMIFS('Wpisy'!$E$2:$E$2001,'Wpisy'!$B$2:$B$2001,"Wydatek",'Wpisy'!$C$2:$C$2001,$A14,'Wpisy'!$A$2:$A$2001,"&gt;="&amp;I$2,'Wpisy'!$A$2:$A$2001,"&lt;"&amp;J$2))</f>
        <v>0</v>
      </c>
      <c r="J14" s="8">
        <f>IF($A14="","",SUMIFS('Wpisy'!$E$2:$E$2001,'Wpisy'!$B$2:$B$2001,"Wydatek",'Wpisy'!$C$2:$C$2001,$A14,'Wpisy'!$A$2:$A$2001,"&gt;="&amp;J$2,'Wpisy'!$A$2:$A$2001,"&lt;"&amp;K$2))</f>
        <v>0</v>
      </c>
      <c r="K14" s="8">
        <f>IF($A14="","",SUMIFS('Wpisy'!$E$2:$E$2001,'Wpisy'!$B$2:$B$2001,"Wydatek",'Wpisy'!$C$2:$C$2001,$A14,'Wpisy'!$A$2:$A$2001,"&gt;="&amp;K$2,'Wpisy'!$A$2:$A$2001,"&lt;"&amp;L$2))</f>
        <v>0</v>
      </c>
      <c r="L14" s="8">
        <f>IF($A14="","",SUMIFS('Wpisy'!$E$2:$E$2001,'Wpisy'!$B$2:$B$2001,"Wydatek",'Wpisy'!$C$2:$C$2001,$A14,'Wpisy'!$A$2:$A$2001,"&gt;="&amp;L$2,'Wpisy'!$A$2:$A$2001,"&lt;"&amp;M$2))</f>
        <v>0</v>
      </c>
      <c r="M14" s="8">
        <f>IF($A14="","",SUMIFS('Wpisy'!$E$2:$E$2001,'Wpisy'!$B$2:$B$2001,"Wydatek",'Wpisy'!$C$2:$C$2001,$A14,'Wpisy'!$A$2:$A$2001,"&gt;="&amp;M$2,'Wpisy'!$A$2:$A$2001,"&lt;"&amp;N$2))</f>
        <v>0</v>
      </c>
      <c r="N14" s="8">
        <f>IF($A14="","",SUM(B14:M14))</f>
        <v>0</v>
      </c>
      <c r="O14" s="8">
        <f>IF($A14="","",N14/12)</f>
        <v>0</v>
      </c>
    </row>
    <row r="15">
      <c r="A15" t="str">
        <f>IF('Plan'!A19="","",'Plan'!A19)</f>
        <v>Ubrania</v>
      </c>
      <c r="B15" s="8">
        <f>IF($A15="","",SUMIFS('Wpisy'!$E$2:$E$2001,'Wpisy'!$B$2:$B$2001,"Wydatek",'Wpisy'!$C$2:$C$2001,$A15,'Wpisy'!$A$2:$A$2001,"&gt;="&amp;B$2,'Wpisy'!$A$2:$A$2001,"&lt;"&amp;C$2))</f>
        <v>0</v>
      </c>
      <c r="C15" s="8">
        <f>IF($A15="","",SUMIFS('Wpisy'!$E$2:$E$2001,'Wpisy'!$B$2:$B$2001,"Wydatek",'Wpisy'!$C$2:$C$2001,$A15,'Wpisy'!$A$2:$A$2001,"&gt;="&amp;C$2,'Wpisy'!$A$2:$A$2001,"&lt;"&amp;D$2))</f>
        <v>0</v>
      </c>
      <c r="D15" s="8">
        <f>IF($A15="","",SUMIFS('Wpisy'!$E$2:$E$2001,'Wpisy'!$B$2:$B$2001,"Wydatek",'Wpisy'!$C$2:$C$2001,$A15,'Wpisy'!$A$2:$A$2001,"&gt;="&amp;D$2,'Wpisy'!$A$2:$A$2001,"&lt;"&amp;E$2))</f>
        <v>0</v>
      </c>
      <c r="E15" s="8">
        <f>IF($A15="","",SUMIFS('Wpisy'!$E$2:$E$2001,'Wpisy'!$B$2:$B$2001,"Wydatek",'Wpisy'!$C$2:$C$2001,$A15,'Wpisy'!$A$2:$A$2001,"&gt;="&amp;E$2,'Wpisy'!$A$2:$A$2001,"&lt;"&amp;F$2))</f>
        <v>0</v>
      </c>
      <c r="F15" s="8">
        <f>IF($A15="","",SUMIFS('Wpisy'!$E$2:$E$2001,'Wpisy'!$B$2:$B$2001,"Wydatek",'Wpisy'!$C$2:$C$2001,$A15,'Wpisy'!$A$2:$A$2001,"&gt;="&amp;F$2,'Wpisy'!$A$2:$A$2001,"&lt;"&amp;G$2))</f>
        <v>0</v>
      </c>
      <c r="G15" s="8">
        <f>IF($A15="","",SUMIFS('Wpisy'!$E$2:$E$2001,'Wpisy'!$B$2:$B$2001,"Wydatek",'Wpisy'!$C$2:$C$2001,$A15,'Wpisy'!$A$2:$A$2001,"&gt;="&amp;G$2,'Wpisy'!$A$2:$A$2001,"&lt;"&amp;H$2))</f>
        <v>0</v>
      </c>
      <c r="H15" s="8">
        <f>IF($A15="","",SUMIFS('Wpisy'!$E$2:$E$2001,'Wpisy'!$B$2:$B$2001,"Wydatek",'Wpisy'!$C$2:$C$2001,$A15,'Wpisy'!$A$2:$A$2001,"&gt;="&amp;H$2,'Wpisy'!$A$2:$A$2001,"&lt;"&amp;I$2))</f>
        <v>0</v>
      </c>
      <c r="I15" s="8">
        <f>IF($A15="","",SUMIFS('Wpisy'!$E$2:$E$2001,'Wpisy'!$B$2:$B$2001,"Wydatek",'Wpisy'!$C$2:$C$2001,$A15,'Wpisy'!$A$2:$A$2001,"&gt;="&amp;I$2,'Wpisy'!$A$2:$A$2001,"&lt;"&amp;J$2))</f>
        <v>0</v>
      </c>
      <c r="J15" s="8">
        <f>IF($A15="","",SUMIFS('Wpisy'!$E$2:$E$2001,'Wpisy'!$B$2:$B$2001,"Wydatek",'Wpisy'!$C$2:$C$2001,$A15,'Wpisy'!$A$2:$A$2001,"&gt;="&amp;J$2,'Wpisy'!$A$2:$A$2001,"&lt;"&amp;K$2))</f>
        <v>0</v>
      </c>
      <c r="K15" s="8">
        <f>IF($A15="","",SUMIFS('Wpisy'!$E$2:$E$2001,'Wpisy'!$B$2:$B$2001,"Wydatek",'Wpisy'!$C$2:$C$2001,$A15,'Wpisy'!$A$2:$A$2001,"&gt;="&amp;K$2,'Wpisy'!$A$2:$A$2001,"&lt;"&amp;L$2))</f>
        <v>0</v>
      </c>
      <c r="L15" s="8">
        <f>IF($A15="","",SUMIFS('Wpisy'!$E$2:$E$2001,'Wpisy'!$B$2:$B$2001,"Wydatek",'Wpisy'!$C$2:$C$2001,$A15,'Wpisy'!$A$2:$A$2001,"&gt;="&amp;L$2,'Wpisy'!$A$2:$A$2001,"&lt;"&amp;M$2))</f>
        <v>0</v>
      </c>
      <c r="M15" s="8">
        <f>IF($A15="","",SUMIFS('Wpisy'!$E$2:$E$2001,'Wpisy'!$B$2:$B$2001,"Wydatek",'Wpisy'!$C$2:$C$2001,$A15,'Wpisy'!$A$2:$A$2001,"&gt;="&amp;M$2,'Wpisy'!$A$2:$A$2001,"&lt;"&amp;N$2))</f>
        <v>0</v>
      </c>
      <c r="N15" s="8">
        <f>IF($A15="","",SUM(B15:M15))</f>
        <v>0</v>
      </c>
      <c r="O15" s="8">
        <f>IF($A15="","",N15/12)</f>
        <v>0</v>
      </c>
    </row>
    <row r="16">
      <c r="A16" t="str">
        <f>IF('Plan'!A20="","",'Plan'!A20)</f>
        <v>Uroda</v>
      </c>
      <c r="B16" s="8">
        <f>IF($A16="","",SUMIFS('Wpisy'!$E$2:$E$2001,'Wpisy'!$B$2:$B$2001,"Wydatek",'Wpisy'!$C$2:$C$2001,$A16,'Wpisy'!$A$2:$A$2001,"&gt;="&amp;B$2,'Wpisy'!$A$2:$A$2001,"&lt;"&amp;C$2))</f>
        <v>0</v>
      </c>
      <c r="C16" s="8">
        <f>IF($A16="","",SUMIFS('Wpisy'!$E$2:$E$2001,'Wpisy'!$B$2:$B$2001,"Wydatek",'Wpisy'!$C$2:$C$2001,$A16,'Wpisy'!$A$2:$A$2001,"&gt;="&amp;C$2,'Wpisy'!$A$2:$A$2001,"&lt;"&amp;D$2))</f>
        <v>0</v>
      </c>
      <c r="D16" s="8">
        <f>IF($A16="","",SUMIFS('Wpisy'!$E$2:$E$2001,'Wpisy'!$B$2:$B$2001,"Wydatek",'Wpisy'!$C$2:$C$2001,$A16,'Wpisy'!$A$2:$A$2001,"&gt;="&amp;D$2,'Wpisy'!$A$2:$A$2001,"&lt;"&amp;E$2))</f>
        <v>0</v>
      </c>
      <c r="E16" s="8">
        <f>IF($A16="","",SUMIFS('Wpisy'!$E$2:$E$2001,'Wpisy'!$B$2:$B$2001,"Wydatek",'Wpisy'!$C$2:$C$2001,$A16,'Wpisy'!$A$2:$A$2001,"&gt;="&amp;E$2,'Wpisy'!$A$2:$A$2001,"&lt;"&amp;F$2))</f>
        <v>0</v>
      </c>
      <c r="F16" s="8">
        <f>IF($A16="","",SUMIFS('Wpisy'!$E$2:$E$2001,'Wpisy'!$B$2:$B$2001,"Wydatek",'Wpisy'!$C$2:$C$2001,$A16,'Wpisy'!$A$2:$A$2001,"&gt;="&amp;F$2,'Wpisy'!$A$2:$A$2001,"&lt;"&amp;G$2))</f>
        <v>0</v>
      </c>
      <c r="G16" s="8">
        <f>IF($A16="","",SUMIFS('Wpisy'!$E$2:$E$2001,'Wpisy'!$B$2:$B$2001,"Wydatek",'Wpisy'!$C$2:$C$2001,$A16,'Wpisy'!$A$2:$A$2001,"&gt;="&amp;G$2,'Wpisy'!$A$2:$A$2001,"&lt;"&amp;H$2))</f>
        <v>0</v>
      </c>
      <c r="H16" s="8">
        <f>IF($A16="","",SUMIFS('Wpisy'!$E$2:$E$2001,'Wpisy'!$B$2:$B$2001,"Wydatek",'Wpisy'!$C$2:$C$2001,$A16,'Wpisy'!$A$2:$A$2001,"&gt;="&amp;H$2,'Wpisy'!$A$2:$A$2001,"&lt;"&amp;I$2))</f>
        <v>0</v>
      </c>
      <c r="I16" s="8">
        <f>IF($A16="","",SUMIFS('Wpisy'!$E$2:$E$2001,'Wpisy'!$B$2:$B$2001,"Wydatek",'Wpisy'!$C$2:$C$2001,$A16,'Wpisy'!$A$2:$A$2001,"&gt;="&amp;I$2,'Wpisy'!$A$2:$A$2001,"&lt;"&amp;J$2))</f>
        <v>0</v>
      </c>
      <c r="J16" s="8">
        <f>IF($A16="","",SUMIFS('Wpisy'!$E$2:$E$2001,'Wpisy'!$B$2:$B$2001,"Wydatek",'Wpisy'!$C$2:$C$2001,$A16,'Wpisy'!$A$2:$A$2001,"&gt;="&amp;J$2,'Wpisy'!$A$2:$A$2001,"&lt;"&amp;K$2))</f>
        <v>0</v>
      </c>
      <c r="K16" s="8">
        <f>IF($A16="","",SUMIFS('Wpisy'!$E$2:$E$2001,'Wpisy'!$B$2:$B$2001,"Wydatek",'Wpisy'!$C$2:$C$2001,$A16,'Wpisy'!$A$2:$A$2001,"&gt;="&amp;K$2,'Wpisy'!$A$2:$A$2001,"&lt;"&amp;L$2))</f>
        <v>0</v>
      </c>
      <c r="L16" s="8">
        <f>IF($A16="","",SUMIFS('Wpisy'!$E$2:$E$2001,'Wpisy'!$B$2:$B$2001,"Wydatek",'Wpisy'!$C$2:$C$2001,$A16,'Wpisy'!$A$2:$A$2001,"&gt;="&amp;L$2,'Wpisy'!$A$2:$A$2001,"&lt;"&amp;M$2))</f>
        <v>0</v>
      </c>
      <c r="M16" s="8">
        <f>IF($A16="","",SUMIFS('Wpisy'!$E$2:$E$2001,'Wpisy'!$B$2:$B$2001,"Wydatek",'Wpisy'!$C$2:$C$2001,$A16,'Wpisy'!$A$2:$A$2001,"&gt;="&amp;M$2,'Wpisy'!$A$2:$A$2001,"&lt;"&amp;N$2))</f>
        <v>0</v>
      </c>
      <c r="N16" s="8">
        <f>IF($A16="","",SUM(B16:M16))</f>
        <v>0</v>
      </c>
      <c r="O16" s="8">
        <f>IF($A16="","",N16/12)</f>
        <v>0</v>
      </c>
    </row>
    <row r="17">
      <c r="A17" t="str">
        <f>IF('Plan'!A21="","",'Plan'!A21)</f>
        <v>Subskrypcje</v>
      </c>
      <c r="B17" s="8">
        <f>IF($A17="","",SUMIFS('Wpisy'!$E$2:$E$2001,'Wpisy'!$B$2:$B$2001,"Wydatek",'Wpisy'!$C$2:$C$2001,$A17,'Wpisy'!$A$2:$A$2001,"&gt;="&amp;B$2,'Wpisy'!$A$2:$A$2001,"&lt;"&amp;C$2))</f>
        <v>0</v>
      </c>
      <c r="C17" s="8">
        <f>IF($A17="","",SUMIFS('Wpisy'!$E$2:$E$2001,'Wpisy'!$B$2:$B$2001,"Wydatek",'Wpisy'!$C$2:$C$2001,$A17,'Wpisy'!$A$2:$A$2001,"&gt;="&amp;C$2,'Wpisy'!$A$2:$A$2001,"&lt;"&amp;D$2))</f>
        <v>0</v>
      </c>
      <c r="D17" s="8">
        <f>IF($A17="","",SUMIFS('Wpisy'!$E$2:$E$2001,'Wpisy'!$B$2:$B$2001,"Wydatek",'Wpisy'!$C$2:$C$2001,$A17,'Wpisy'!$A$2:$A$2001,"&gt;="&amp;D$2,'Wpisy'!$A$2:$A$2001,"&lt;"&amp;E$2))</f>
        <v>0</v>
      </c>
      <c r="E17" s="8">
        <f>IF($A17="","",SUMIFS('Wpisy'!$E$2:$E$2001,'Wpisy'!$B$2:$B$2001,"Wydatek",'Wpisy'!$C$2:$C$2001,$A17,'Wpisy'!$A$2:$A$2001,"&gt;="&amp;E$2,'Wpisy'!$A$2:$A$2001,"&lt;"&amp;F$2))</f>
        <v>0</v>
      </c>
      <c r="F17" s="8">
        <f>IF($A17="","",SUMIFS('Wpisy'!$E$2:$E$2001,'Wpisy'!$B$2:$B$2001,"Wydatek",'Wpisy'!$C$2:$C$2001,$A17,'Wpisy'!$A$2:$A$2001,"&gt;="&amp;F$2,'Wpisy'!$A$2:$A$2001,"&lt;"&amp;G$2))</f>
        <v>0</v>
      </c>
      <c r="G17" s="8">
        <f>IF($A17="","",SUMIFS('Wpisy'!$E$2:$E$2001,'Wpisy'!$B$2:$B$2001,"Wydatek",'Wpisy'!$C$2:$C$2001,$A17,'Wpisy'!$A$2:$A$2001,"&gt;="&amp;G$2,'Wpisy'!$A$2:$A$2001,"&lt;"&amp;H$2))</f>
        <v>0</v>
      </c>
      <c r="H17" s="8">
        <f>IF($A17="","",SUMIFS('Wpisy'!$E$2:$E$2001,'Wpisy'!$B$2:$B$2001,"Wydatek",'Wpisy'!$C$2:$C$2001,$A17,'Wpisy'!$A$2:$A$2001,"&gt;="&amp;H$2,'Wpisy'!$A$2:$A$2001,"&lt;"&amp;I$2))</f>
        <v>0</v>
      </c>
      <c r="I17" s="8">
        <f>IF($A17="","",SUMIFS('Wpisy'!$E$2:$E$2001,'Wpisy'!$B$2:$B$2001,"Wydatek",'Wpisy'!$C$2:$C$2001,$A17,'Wpisy'!$A$2:$A$2001,"&gt;="&amp;I$2,'Wpisy'!$A$2:$A$2001,"&lt;"&amp;J$2))</f>
        <v>0</v>
      </c>
      <c r="J17" s="8">
        <f>IF($A17="","",SUMIFS('Wpisy'!$E$2:$E$2001,'Wpisy'!$B$2:$B$2001,"Wydatek",'Wpisy'!$C$2:$C$2001,$A17,'Wpisy'!$A$2:$A$2001,"&gt;="&amp;J$2,'Wpisy'!$A$2:$A$2001,"&lt;"&amp;K$2))</f>
        <v>0</v>
      </c>
      <c r="K17" s="8">
        <f>IF($A17="","",SUMIFS('Wpisy'!$E$2:$E$2001,'Wpisy'!$B$2:$B$2001,"Wydatek",'Wpisy'!$C$2:$C$2001,$A17,'Wpisy'!$A$2:$A$2001,"&gt;="&amp;K$2,'Wpisy'!$A$2:$A$2001,"&lt;"&amp;L$2))</f>
        <v>0</v>
      </c>
      <c r="L17" s="8">
        <f>IF($A17="","",SUMIFS('Wpisy'!$E$2:$E$2001,'Wpisy'!$B$2:$B$2001,"Wydatek",'Wpisy'!$C$2:$C$2001,$A17,'Wpisy'!$A$2:$A$2001,"&gt;="&amp;L$2,'Wpisy'!$A$2:$A$2001,"&lt;"&amp;M$2))</f>
        <v>0</v>
      </c>
      <c r="M17" s="8">
        <f>IF($A17="","",SUMIFS('Wpisy'!$E$2:$E$2001,'Wpisy'!$B$2:$B$2001,"Wydatek",'Wpisy'!$C$2:$C$2001,$A17,'Wpisy'!$A$2:$A$2001,"&gt;="&amp;M$2,'Wpisy'!$A$2:$A$2001,"&lt;"&amp;N$2))</f>
        <v>0</v>
      </c>
      <c r="N17" s="8">
        <f>IF($A17="","",SUM(B17:M17))</f>
        <v>0</v>
      </c>
      <c r="O17" s="8">
        <f>IF($A17="","",N17/12)</f>
        <v>0</v>
      </c>
    </row>
    <row r="18">
      <c r="A18" t="str">
        <f>IF('Plan'!A22="","",'Plan'!A22)</f>
        <v>Podróże</v>
      </c>
      <c r="B18" s="8">
        <f>IF($A18="","",SUMIFS('Wpisy'!$E$2:$E$2001,'Wpisy'!$B$2:$B$2001,"Wydatek",'Wpisy'!$C$2:$C$2001,$A18,'Wpisy'!$A$2:$A$2001,"&gt;="&amp;B$2,'Wpisy'!$A$2:$A$2001,"&lt;"&amp;C$2))</f>
        <v>0</v>
      </c>
      <c r="C18" s="8">
        <f>IF($A18="","",SUMIFS('Wpisy'!$E$2:$E$2001,'Wpisy'!$B$2:$B$2001,"Wydatek",'Wpisy'!$C$2:$C$2001,$A18,'Wpisy'!$A$2:$A$2001,"&gt;="&amp;C$2,'Wpisy'!$A$2:$A$2001,"&lt;"&amp;D$2))</f>
        <v>0</v>
      </c>
      <c r="D18" s="8">
        <f>IF($A18="","",SUMIFS('Wpisy'!$E$2:$E$2001,'Wpisy'!$B$2:$B$2001,"Wydatek",'Wpisy'!$C$2:$C$2001,$A18,'Wpisy'!$A$2:$A$2001,"&gt;="&amp;D$2,'Wpisy'!$A$2:$A$2001,"&lt;"&amp;E$2))</f>
        <v>0</v>
      </c>
      <c r="E18" s="8">
        <f>IF($A18="","",SUMIFS('Wpisy'!$E$2:$E$2001,'Wpisy'!$B$2:$B$2001,"Wydatek",'Wpisy'!$C$2:$C$2001,$A18,'Wpisy'!$A$2:$A$2001,"&gt;="&amp;E$2,'Wpisy'!$A$2:$A$2001,"&lt;"&amp;F$2))</f>
        <v>0</v>
      </c>
      <c r="F18" s="8">
        <f>IF($A18="","",SUMIFS('Wpisy'!$E$2:$E$2001,'Wpisy'!$B$2:$B$2001,"Wydatek",'Wpisy'!$C$2:$C$2001,$A18,'Wpisy'!$A$2:$A$2001,"&gt;="&amp;F$2,'Wpisy'!$A$2:$A$2001,"&lt;"&amp;G$2))</f>
        <v>0</v>
      </c>
      <c r="G18" s="8">
        <f>IF($A18="","",SUMIFS('Wpisy'!$E$2:$E$2001,'Wpisy'!$B$2:$B$2001,"Wydatek",'Wpisy'!$C$2:$C$2001,$A18,'Wpisy'!$A$2:$A$2001,"&gt;="&amp;G$2,'Wpisy'!$A$2:$A$2001,"&lt;"&amp;H$2))</f>
        <v>0</v>
      </c>
      <c r="H18" s="8">
        <f>IF($A18="","",SUMIFS('Wpisy'!$E$2:$E$2001,'Wpisy'!$B$2:$B$2001,"Wydatek",'Wpisy'!$C$2:$C$2001,$A18,'Wpisy'!$A$2:$A$2001,"&gt;="&amp;H$2,'Wpisy'!$A$2:$A$2001,"&lt;"&amp;I$2))</f>
        <v>0</v>
      </c>
      <c r="I18" s="8">
        <f>IF($A18="","",SUMIFS('Wpisy'!$E$2:$E$2001,'Wpisy'!$B$2:$B$2001,"Wydatek",'Wpisy'!$C$2:$C$2001,$A18,'Wpisy'!$A$2:$A$2001,"&gt;="&amp;I$2,'Wpisy'!$A$2:$A$2001,"&lt;"&amp;J$2))</f>
        <v>0</v>
      </c>
      <c r="J18" s="8">
        <f>IF($A18="","",SUMIFS('Wpisy'!$E$2:$E$2001,'Wpisy'!$B$2:$B$2001,"Wydatek",'Wpisy'!$C$2:$C$2001,$A18,'Wpisy'!$A$2:$A$2001,"&gt;="&amp;J$2,'Wpisy'!$A$2:$A$2001,"&lt;"&amp;K$2))</f>
        <v>0</v>
      </c>
      <c r="K18" s="8">
        <f>IF($A18="","",SUMIFS('Wpisy'!$E$2:$E$2001,'Wpisy'!$B$2:$B$2001,"Wydatek",'Wpisy'!$C$2:$C$2001,$A18,'Wpisy'!$A$2:$A$2001,"&gt;="&amp;K$2,'Wpisy'!$A$2:$A$2001,"&lt;"&amp;L$2))</f>
        <v>0</v>
      </c>
      <c r="L18" s="8">
        <f>IF($A18="","",SUMIFS('Wpisy'!$E$2:$E$2001,'Wpisy'!$B$2:$B$2001,"Wydatek",'Wpisy'!$C$2:$C$2001,$A18,'Wpisy'!$A$2:$A$2001,"&gt;="&amp;L$2,'Wpisy'!$A$2:$A$2001,"&lt;"&amp;M$2))</f>
        <v>0</v>
      </c>
      <c r="M18" s="8">
        <f>IF($A18="","",SUMIFS('Wpisy'!$E$2:$E$2001,'Wpisy'!$B$2:$B$2001,"Wydatek",'Wpisy'!$C$2:$C$2001,$A18,'Wpisy'!$A$2:$A$2001,"&gt;="&amp;M$2,'Wpisy'!$A$2:$A$2001,"&lt;"&amp;N$2))</f>
        <v>0</v>
      </c>
      <c r="N18" s="8">
        <f>IF($A18="","",SUM(B18:M18))</f>
        <v>0</v>
      </c>
      <c r="O18" s="8">
        <f>IF($A18="","",N18/12)</f>
        <v>0</v>
      </c>
    </row>
    <row r="19">
      <c r="A19" t="str">
        <f>IF('Plan'!A23="","",'Plan'!A23)</f>
        <v>Sport</v>
      </c>
      <c r="B19" s="8">
        <f>IF($A19="","",SUMIFS('Wpisy'!$E$2:$E$2001,'Wpisy'!$B$2:$B$2001,"Wydatek",'Wpisy'!$C$2:$C$2001,$A19,'Wpisy'!$A$2:$A$2001,"&gt;="&amp;B$2,'Wpisy'!$A$2:$A$2001,"&lt;"&amp;C$2))</f>
        <v>0</v>
      </c>
      <c r="C19" s="8">
        <f>IF($A19="","",SUMIFS('Wpisy'!$E$2:$E$2001,'Wpisy'!$B$2:$B$2001,"Wydatek",'Wpisy'!$C$2:$C$2001,$A19,'Wpisy'!$A$2:$A$2001,"&gt;="&amp;C$2,'Wpisy'!$A$2:$A$2001,"&lt;"&amp;D$2))</f>
        <v>0</v>
      </c>
      <c r="D19" s="8">
        <f>IF($A19="","",SUMIFS('Wpisy'!$E$2:$E$2001,'Wpisy'!$B$2:$B$2001,"Wydatek",'Wpisy'!$C$2:$C$2001,$A19,'Wpisy'!$A$2:$A$2001,"&gt;="&amp;D$2,'Wpisy'!$A$2:$A$2001,"&lt;"&amp;E$2))</f>
        <v>0</v>
      </c>
      <c r="E19" s="8">
        <f>IF($A19="","",SUMIFS('Wpisy'!$E$2:$E$2001,'Wpisy'!$B$2:$B$2001,"Wydatek",'Wpisy'!$C$2:$C$2001,$A19,'Wpisy'!$A$2:$A$2001,"&gt;="&amp;E$2,'Wpisy'!$A$2:$A$2001,"&lt;"&amp;F$2))</f>
        <v>0</v>
      </c>
      <c r="F19" s="8">
        <f>IF($A19="","",SUMIFS('Wpisy'!$E$2:$E$2001,'Wpisy'!$B$2:$B$2001,"Wydatek",'Wpisy'!$C$2:$C$2001,$A19,'Wpisy'!$A$2:$A$2001,"&gt;="&amp;F$2,'Wpisy'!$A$2:$A$2001,"&lt;"&amp;G$2))</f>
        <v>0</v>
      </c>
      <c r="G19" s="8">
        <f>IF($A19="","",SUMIFS('Wpisy'!$E$2:$E$2001,'Wpisy'!$B$2:$B$2001,"Wydatek",'Wpisy'!$C$2:$C$2001,$A19,'Wpisy'!$A$2:$A$2001,"&gt;="&amp;G$2,'Wpisy'!$A$2:$A$2001,"&lt;"&amp;H$2))</f>
        <v>0</v>
      </c>
      <c r="H19" s="8">
        <f>IF($A19="","",SUMIFS('Wpisy'!$E$2:$E$2001,'Wpisy'!$B$2:$B$2001,"Wydatek",'Wpisy'!$C$2:$C$2001,$A19,'Wpisy'!$A$2:$A$2001,"&gt;="&amp;H$2,'Wpisy'!$A$2:$A$2001,"&lt;"&amp;I$2))</f>
        <v>0</v>
      </c>
      <c r="I19" s="8">
        <f>IF($A19="","",SUMIFS('Wpisy'!$E$2:$E$2001,'Wpisy'!$B$2:$B$2001,"Wydatek",'Wpisy'!$C$2:$C$2001,$A19,'Wpisy'!$A$2:$A$2001,"&gt;="&amp;I$2,'Wpisy'!$A$2:$A$2001,"&lt;"&amp;J$2))</f>
        <v>0</v>
      </c>
      <c r="J19" s="8">
        <f>IF($A19="","",SUMIFS('Wpisy'!$E$2:$E$2001,'Wpisy'!$B$2:$B$2001,"Wydatek",'Wpisy'!$C$2:$C$2001,$A19,'Wpisy'!$A$2:$A$2001,"&gt;="&amp;J$2,'Wpisy'!$A$2:$A$2001,"&lt;"&amp;K$2))</f>
        <v>0</v>
      </c>
      <c r="K19" s="8">
        <f>IF($A19="","",SUMIFS('Wpisy'!$E$2:$E$2001,'Wpisy'!$B$2:$B$2001,"Wydatek",'Wpisy'!$C$2:$C$2001,$A19,'Wpisy'!$A$2:$A$2001,"&gt;="&amp;K$2,'Wpisy'!$A$2:$A$2001,"&lt;"&amp;L$2))</f>
        <v>0</v>
      </c>
      <c r="L19" s="8">
        <f>IF($A19="","",SUMIFS('Wpisy'!$E$2:$E$2001,'Wpisy'!$B$2:$B$2001,"Wydatek",'Wpisy'!$C$2:$C$2001,$A19,'Wpisy'!$A$2:$A$2001,"&gt;="&amp;L$2,'Wpisy'!$A$2:$A$2001,"&lt;"&amp;M$2))</f>
        <v>0</v>
      </c>
      <c r="M19" s="8">
        <f>IF($A19="","",SUMIFS('Wpisy'!$E$2:$E$2001,'Wpisy'!$B$2:$B$2001,"Wydatek",'Wpisy'!$C$2:$C$2001,$A19,'Wpisy'!$A$2:$A$2001,"&gt;="&amp;M$2,'Wpisy'!$A$2:$A$2001,"&lt;"&amp;N$2))</f>
        <v>0</v>
      </c>
      <c r="N19" s="8">
        <f>IF($A19="","",SUM(B19:M19))</f>
        <v>0</v>
      </c>
      <c r="O19" s="8">
        <f>IF($A19="","",N19/12)</f>
        <v>0</v>
      </c>
    </row>
    <row r="20">
      <c r="A20" t="str">
        <f>IF('Plan'!A24="","",'Plan'!A24)</f>
        <v>Edukacja</v>
      </c>
      <c r="B20" s="8">
        <f>IF($A20="","",SUMIFS('Wpisy'!$E$2:$E$2001,'Wpisy'!$B$2:$B$2001,"Wydatek",'Wpisy'!$C$2:$C$2001,$A20,'Wpisy'!$A$2:$A$2001,"&gt;="&amp;B$2,'Wpisy'!$A$2:$A$2001,"&lt;"&amp;C$2))</f>
        <v>0</v>
      </c>
      <c r="C20" s="8">
        <f>IF($A20="","",SUMIFS('Wpisy'!$E$2:$E$2001,'Wpisy'!$B$2:$B$2001,"Wydatek",'Wpisy'!$C$2:$C$2001,$A20,'Wpisy'!$A$2:$A$2001,"&gt;="&amp;C$2,'Wpisy'!$A$2:$A$2001,"&lt;"&amp;D$2))</f>
        <v>0</v>
      </c>
      <c r="D20" s="8">
        <f>IF($A20="","",SUMIFS('Wpisy'!$E$2:$E$2001,'Wpisy'!$B$2:$B$2001,"Wydatek",'Wpisy'!$C$2:$C$2001,$A20,'Wpisy'!$A$2:$A$2001,"&gt;="&amp;D$2,'Wpisy'!$A$2:$A$2001,"&lt;"&amp;E$2))</f>
        <v>0</v>
      </c>
      <c r="E20" s="8">
        <f>IF($A20="","",SUMIFS('Wpisy'!$E$2:$E$2001,'Wpisy'!$B$2:$B$2001,"Wydatek",'Wpisy'!$C$2:$C$2001,$A20,'Wpisy'!$A$2:$A$2001,"&gt;="&amp;E$2,'Wpisy'!$A$2:$A$2001,"&lt;"&amp;F$2))</f>
        <v>0</v>
      </c>
      <c r="F20" s="8">
        <f>IF($A20="","",SUMIFS('Wpisy'!$E$2:$E$2001,'Wpisy'!$B$2:$B$2001,"Wydatek",'Wpisy'!$C$2:$C$2001,$A20,'Wpisy'!$A$2:$A$2001,"&gt;="&amp;F$2,'Wpisy'!$A$2:$A$2001,"&lt;"&amp;G$2))</f>
        <v>0</v>
      </c>
      <c r="G20" s="8">
        <f>IF($A20="","",SUMIFS('Wpisy'!$E$2:$E$2001,'Wpisy'!$B$2:$B$2001,"Wydatek",'Wpisy'!$C$2:$C$2001,$A20,'Wpisy'!$A$2:$A$2001,"&gt;="&amp;G$2,'Wpisy'!$A$2:$A$2001,"&lt;"&amp;H$2))</f>
        <v>0</v>
      </c>
      <c r="H20" s="8">
        <f>IF($A20="","",SUMIFS('Wpisy'!$E$2:$E$2001,'Wpisy'!$B$2:$B$2001,"Wydatek",'Wpisy'!$C$2:$C$2001,$A20,'Wpisy'!$A$2:$A$2001,"&gt;="&amp;H$2,'Wpisy'!$A$2:$A$2001,"&lt;"&amp;I$2))</f>
        <v>0</v>
      </c>
      <c r="I20" s="8">
        <f>IF($A20="","",SUMIFS('Wpisy'!$E$2:$E$2001,'Wpisy'!$B$2:$B$2001,"Wydatek",'Wpisy'!$C$2:$C$2001,$A20,'Wpisy'!$A$2:$A$2001,"&gt;="&amp;I$2,'Wpisy'!$A$2:$A$2001,"&lt;"&amp;J$2))</f>
        <v>0</v>
      </c>
      <c r="J20" s="8">
        <f>IF($A20="","",SUMIFS('Wpisy'!$E$2:$E$2001,'Wpisy'!$B$2:$B$2001,"Wydatek",'Wpisy'!$C$2:$C$2001,$A20,'Wpisy'!$A$2:$A$2001,"&gt;="&amp;J$2,'Wpisy'!$A$2:$A$2001,"&lt;"&amp;K$2))</f>
        <v>0</v>
      </c>
      <c r="K20" s="8">
        <f>IF($A20="","",SUMIFS('Wpisy'!$E$2:$E$2001,'Wpisy'!$B$2:$B$2001,"Wydatek",'Wpisy'!$C$2:$C$2001,$A20,'Wpisy'!$A$2:$A$2001,"&gt;="&amp;K$2,'Wpisy'!$A$2:$A$2001,"&lt;"&amp;L$2))</f>
        <v>0</v>
      </c>
      <c r="L20" s="8">
        <f>IF($A20="","",SUMIFS('Wpisy'!$E$2:$E$2001,'Wpisy'!$B$2:$B$2001,"Wydatek",'Wpisy'!$C$2:$C$2001,$A20,'Wpisy'!$A$2:$A$2001,"&gt;="&amp;L$2,'Wpisy'!$A$2:$A$2001,"&lt;"&amp;M$2))</f>
        <v>0</v>
      </c>
      <c r="M20" s="8">
        <f>IF($A20="","",SUMIFS('Wpisy'!$E$2:$E$2001,'Wpisy'!$B$2:$B$2001,"Wydatek",'Wpisy'!$C$2:$C$2001,$A20,'Wpisy'!$A$2:$A$2001,"&gt;="&amp;M$2,'Wpisy'!$A$2:$A$2001,"&lt;"&amp;N$2))</f>
        <v>0</v>
      </c>
      <c r="N20" s="8">
        <f>IF($A20="","",SUM(B20:M20))</f>
        <v>0</v>
      </c>
      <c r="O20" s="8">
        <f>IF($A20="","",N20/12)</f>
        <v>0</v>
      </c>
    </row>
    <row r="21">
      <c r="A21" t="str">
        <f>IF('Plan'!A25="","",'Plan'!A25)</f>
        <v>Zwierzęta</v>
      </c>
      <c r="B21" s="8">
        <f>IF($A21="","",SUMIFS('Wpisy'!$E$2:$E$2001,'Wpisy'!$B$2:$B$2001,"Wydatek",'Wpisy'!$C$2:$C$2001,$A21,'Wpisy'!$A$2:$A$2001,"&gt;="&amp;B$2,'Wpisy'!$A$2:$A$2001,"&lt;"&amp;C$2))</f>
        <v>0</v>
      </c>
      <c r="C21" s="8">
        <f>IF($A21="","",SUMIFS('Wpisy'!$E$2:$E$2001,'Wpisy'!$B$2:$B$2001,"Wydatek",'Wpisy'!$C$2:$C$2001,$A21,'Wpisy'!$A$2:$A$2001,"&gt;="&amp;C$2,'Wpisy'!$A$2:$A$2001,"&lt;"&amp;D$2))</f>
        <v>0</v>
      </c>
      <c r="D21" s="8">
        <f>IF($A21="","",SUMIFS('Wpisy'!$E$2:$E$2001,'Wpisy'!$B$2:$B$2001,"Wydatek",'Wpisy'!$C$2:$C$2001,$A21,'Wpisy'!$A$2:$A$2001,"&gt;="&amp;D$2,'Wpisy'!$A$2:$A$2001,"&lt;"&amp;E$2))</f>
        <v>0</v>
      </c>
      <c r="E21" s="8">
        <f>IF($A21="","",SUMIFS('Wpisy'!$E$2:$E$2001,'Wpisy'!$B$2:$B$2001,"Wydatek",'Wpisy'!$C$2:$C$2001,$A21,'Wpisy'!$A$2:$A$2001,"&gt;="&amp;E$2,'Wpisy'!$A$2:$A$2001,"&lt;"&amp;F$2))</f>
        <v>0</v>
      </c>
      <c r="F21" s="8">
        <f>IF($A21="","",SUMIFS('Wpisy'!$E$2:$E$2001,'Wpisy'!$B$2:$B$2001,"Wydatek",'Wpisy'!$C$2:$C$2001,$A21,'Wpisy'!$A$2:$A$2001,"&gt;="&amp;F$2,'Wpisy'!$A$2:$A$2001,"&lt;"&amp;G$2))</f>
        <v>0</v>
      </c>
      <c r="G21" s="8">
        <f>IF($A21="","",SUMIFS('Wpisy'!$E$2:$E$2001,'Wpisy'!$B$2:$B$2001,"Wydatek",'Wpisy'!$C$2:$C$2001,$A21,'Wpisy'!$A$2:$A$2001,"&gt;="&amp;G$2,'Wpisy'!$A$2:$A$2001,"&lt;"&amp;H$2))</f>
        <v>0</v>
      </c>
      <c r="H21" s="8">
        <f>IF($A21="","",SUMIFS('Wpisy'!$E$2:$E$2001,'Wpisy'!$B$2:$B$2001,"Wydatek",'Wpisy'!$C$2:$C$2001,$A21,'Wpisy'!$A$2:$A$2001,"&gt;="&amp;H$2,'Wpisy'!$A$2:$A$2001,"&lt;"&amp;I$2))</f>
        <v>0</v>
      </c>
      <c r="I21" s="8">
        <f>IF($A21="","",SUMIFS('Wpisy'!$E$2:$E$2001,'Wpisy'!$B$2:$B$2001,"Wydatek",'Wpisy'!$C$2:$C$2001,$A21,'Wpisy'!$A$2:$A$2001,"&gt;="&amp;I$2,'Wpisy'!$A$2:$A$2001,"&lt;"&amp;J$2))</f>
        <v>0</v>
      </c>
      <c r="J21" s="8">
        <f>IF($A21="","",SUMIFS('Wpisy'!$E$2:$E$2001,'Wpisy'!$B$2:$B$2001,"Wydatek",'Wpisy'!$C$2:$C$2001,$A21,'Wpisy'!$A$2:$A$2001,"&gt;="&amp;J$2,'Wpisy'!$A$2:$A$2001,"&lt;"&amp;K$2))</f>
        <v>0</v>
      </c>
      <c r="K21" s="8">
        <f>IF($A21="","",SUMIFS('Wpisy'!$E$2:$E$2001,'Wpisy'!$B$2:$B$2001,"Wydatek",'Wpisy'!$C$2:$C$2001,$A21,'Wpisy'!$A$2:$A$2001,"&gt;="&amp;K$2,'Wpisy'!$A$2:$A$2001,"&lt;"&amp;L$2))</f>
        <v>0</v>
      </c>
      <c r="L21" s="8">
        <f>IF($A21="","",SUMIFS('Wpisy'!$E$2:$E$2001,'Wpisy'!$B$2:$B$2001,"Wydatek",'Wpisy'!$C$2:$C$2001,$A21,'Wpisy'!$A$2:$A$2001,"&gt;="&amp;L$2,'Wpisy'!$A$2:$A$2001,"&lt;"&amp;M$2))</f>
        <v>0</v>
      </c>
      <c r="M21" s="8">
        <f>IF($A21="","",SUMIFS('Wpisy'!$E$2:$E$2001,'Wpisy'!$B$2:$B$2001,"Wydatek",'Wpisy'!$C$2:$C$2001,$A21,'Wpisy'!$A$2:$A$2001,"&gt;="&amp;M$2,'Wpisy'!$A$2:$A$2001,"&lt;"&amp;N$2))</f>
        <v>0</v>
      </c>
      <c r="N21" s="8">
        <f>IF($A21="","",SUM(B21:M21))</f>
        <v>0</v>
      </c>
      <c r="O21" s="8">
        <f>IF($A21="","",N21/12)</f>
        <v>0</v>
      </c>
    </row>
    <row r="22">
      <c r="A22" t="str">
        <f>IF('Plan'!A26="","",'Plan'!A26)</f>
        <v/>
      </c>
      <c r="B22" s="8" t="str">
        <f>IF($A22="","",SUMIFS('Wpisy'!$E$2:$E$2001,'Wpisy'!$B$2:$B$2001,"Wydatek",'Wpisy'!$C$2:$C$2001,$A22,'Wpisy'!$A$2:$A$2001,"&gt;="&amp;B$2,'Wpisy'!$A$2:$A$2001,"&lt;"&amp;C$2))</f>
        <v/>
      </c>
      <c r="C22" s="8" t="str">
        <f>IF($A22="","",SUMIFS('Wpisy'!$E$2:$E$2001,'Wpisy'!$B$2:$B$2001,"Wydatek",'Wpisy'!$C$2:$C$2001,$A22,'Wpisy'!$A$2:$A$2001,"&gt;="&amp;C$2,'Wpisy'!$A$2:$A$2001,"&lt;"&amp;D$2))</f>
        <v/>
      </c>
      <c r="D22" s="8" t="str">
        <f>IF($A22="","",SUMIFS('Wpisy'!$E$2:$E$2001,'Wpisy'!$B$2:$B$2001,"Wydatek",'Wpisy'!$C$2:$C$2001,$A22,'Wpisy'!$A$2:$A$2001,"&gt;="&amp;D$2,'Wpisy'!$A$2:$A$2001,"&lt;"&amp;E$2))</f>
        <v/>
      </c>
      <c r="E22" s="8" t="str">
        <f>IF($A22="","",SUMIFS('Wpisy'!$E$2:$E$2001,'Wpisy'!$B$2:$B$2001,"Wydatek",'Wpisy'!$C$2:$C$2001,$A22,'Wpisy'!$A$2:$A$2001,"&gt;="&amp;E$2,'Wpisy'!$A$2:$A$2001,"&lt;"&amp;F$2))</f>
        <v/>
      </c>
      <c r="F22" s="8" t="str">
        <f>IF($A22="","",SUMIFS('Wpisy'!$E$2:$E$2001,'Wpisy'!$B$2:$B$2001,"Wydatek",'Wpisy'!$C$2:$C$2001,$A22,'Wpisy'!$A$2:$A$2001,"&gt;="&amp;F$2,'Wpisy'!$A$2:$A$2001,"&lt;"&amp;G$2))</f>
        <v/>
      </c>
      <c r="G22" s="8" t="str">
        <f>IF($A22="","",SUMIFS('Wpisy'!$E$2:$E$2001,'Wpisy'!$B$2:$B$2001,"Wydatek",'Wpisy'!$C$2:$C$2001,$A22,'Wpisy'!$A$2:$A$2001,"&gt;="&amp;G$2,'Wpisy'!$A$2:$A$2001,"&lt;"&amp;H$2))</f>
        <v/>
      </c>
      <c r="H22" s="8" t="str">
        <f>IF($A22="","",SUMIFS('Wpisy'!$E$2:$E$2001,'Wpisy'!$B$2:$B$2001,"Wydatek",'Wpisy'!$C$2:$C$2001,$A22,'Wpisy'!$A$2:$A$2001,"&gt;="&amp;H$2,'Wpisy'!$A$2:$A$2001,"&lt;"&amp;I$2))</f>
        <v/>
      </c>
      <c r="I22" s="8" t="str">
        <f>IF($A22="","",SUMIFS('Wpisy'!$E$2:$E$2001,'Wpisy'!$B$2:$B$2001,"Wydatek",'Wpisy'!$C$2:$C$2001,$A22,'Wpisy'!$A$2:$A$2001,"&gt;="&amp;I$2,'Wpisy'!$A$2:$A$2001,"&lt;"&amp;J$2))</f>
        <v/>
      </c>
      <c r="J22" s="8" t="str">
        <f>IF($A22="","",SUMIFS('Wpisy'!$E$2:$E$2001,'Wpisy'!$B$2:$B$2001,"Wydatek",'Wpisy'!$C$2:$C$2001,$A22,'Wpisy'!$A$2:$A$2001,"&gt;="&amp;J$2,'Wpisy'!$A$2:$A$2001,"&lt;"&amp;K$2))</f>
        <v/>
      </c>
      <c r="K22" s="8" t="str">
        <f>IF($A22="","",SUMIFS('Wpisy'!$E$2:$E$2001,'Wpisy'!$B$2:$B$2001,"Wydatek",'Wpisy'!$C$2:$C$2001,$A22,'Wpisy'!$A$2:$A$2001,"&gt;="&amp;K$2,'Wpisy'!$A$2:$A$2001,"&lt;"&amp;L$2))</f>
        <v/>
      </c>
      <c r="L22" s="8" t="str">
        <f>IF($A22="","",SUMIFS('Wpisy'!$E$2:$E$2001,'Wpisy'!$B$2:$B$2001,"Wydatek",'Wpisy'!$C$2:$C$2001,$A22,'Wpisy'!$A$2:$A$2001,"&gt;="&amp;L$2,'Wpisy'!$A$2:$A$2001,"&lt;"&amp;M$2))</f>
        <v/>
      </c>
      <c r="M22" s="8" t="str">
        <f>IF($A22="","",SUMIFS('Wpisy'!$E$2:$E$2001,'Wpisy'!$B$2:$B$2001,"Wydatek",'Wpisy'!$C$2:$C$2001,$A22,'Wpisy'!$A$2:$A$2001,"&gt;="&amp;M$2,'Wpisy'!$A$2:$A$2001,"&lt;"&amp;N$2))</f>
        <v/>
      </c>
      <c r="N22" s="8" t="str">
        <f>IF($A22="","",SUM(B22:M22))</f>
        <v/>
      </c>
      <c r="O22" s="8" t="str">
        <f>IF($A22="","",N22/12)</f>
        <v/>
      </c>
    </row>
    <row r="23">
      <c r="A23" t="str">
        <f>IF('Plan'!A27="","",'Plan'!A27)</f>
        <v/>
      </c>
      <c r="B23" s="8" t="str">
        <f>IF($A23="","",SUMIFS('Wpisy'!$E$2:$E$2001,'Wpisy'!$B$2:$B$2001,"Wydatek",'Wpisy'!$C$2:$C$2001,$A23,'Wpisy'!$A$2:$A$2001,"&gt;="&amp;B$2,'Wpisy'!$A$2:$A$2001,"&lt;"&amp;C$2))</f>
        <v/>
      </c>
      <c r="C23" s="8" t="str">
        <f>IF($A23="","",SUMIFS('Wpisy'!$E$2:$E$2001,'Wpisy'!$B$2:$B$2001,"Wydatek",'Wpisy'!$C$2:$C$2001,$A23,'Wpisy'!$A$2:$A$2001,"&gt;="&amp;C$2,'Wpisy'!$A$2:$A$2001,"&lt;"&amp;D$2))</f>
        <v/>
      </c>
      <c r="D23" s="8" t="str">
        <f>IF($A23="","",SUMIFS('Wpisy'!$E$2:$E$2001,'Wpisy'!$B$2:$B$2001,"Wydatek",'Wpisy'!$C$2:$C$2001,$A23,'Wpisy'!$A$2:$A$2001,"&gt;="&amp;D$2,'Wpisy'!$A$2:$A$2001,"&lt;"&amp;E$2))</f>
        <v/>
      </c>
      <c r="E23" s="8" t="str">
        <f>IF($A23="","",SUMIFS('Wpisy'!$E$2:$E$2001,'Wpisy'!$B$2:$B$2001,"Wydatek",'Wpisy'!$C$2:$C$2001,$A23,'Wpisy'!$A$2:$A$2001,"&gt;="&amp;E$2,'Wpisy'!$A$2:$A$2001,"&lt;"&amp;F$2))</f>
        <v/>
      </c>
      <c r="F23" s="8" t="str">
        <f>IF($A23="","",SUMIFS('Wpisy'!$E$2:$E$2001,'Wpisy'!$B$2:$B$2001,"Wydatek",'Wpisy'!$C$2:$C$2001,$A23,'Wpisy'!$A$2:$A$2001,"&gt;="&amp;F$2,'Wpisy'!$A$2:$A$2001,"&lt;"&amp;G$2))</f>
        <v/>
      </c>
      <c r="G23" s="8" t="str">
        <f>IF($A23="","",SUMIFS('Wpisy'!$E$2:$E$2001,'Wpisy'!$B$2:$B$2001,"Wydatek",'Wpisy'!$C$2:$C$2001,$A23,'Wpisy'!$A$2:$A$2001,"&gt;="&amp;G$2,'Wpisy'!$A$2:$A$2001,"&lt;"&amp;H$2))</f>
        <v/>
      </c>
      <c r="H23" s="8" t="str">
        <f>IF($A23="","",SUMIFS('Wpisy'!$E$2:$E$2001,'Wpisy'!$B$2:$B$2001,"Wydatek",'Wpisy'!$C$2:$C$2001,$A23,'Wpisy'!$A$2:$A$2001,"&gt;="&amp;H$2,'Wpisy'!$A$2:$A$2001,"&lt;"&amp;I$2))</f>
        <v/>
      </c>
      <c r="I23" s="8" t="str">
        <f>IF($A23="","",SUMIFS('Wpisy'!$E$2:$E$2001,'Wpisy'!$B$2:$B$2001,"Wydatek",'Wpisy'!$C$2:$C$2001,$A23,'Wpisy'!$A$2:$A$2001,"&gt;="&amp;I$2,'Wpisy'!$A$2:$A$2001,"&lt;"&amp;J$2))</f>
        <v/>
      </c>
      <c r="J23" s="8" t="str">
        <f>IF($A23="","",SUMIFS('Wpisy'!$E$2:$E$2001,'Wpisy'!$B$2:$B$2001,"Wydatek",'Wpisy'!$C$2:$C$2001,$A23,'Wpisy'!$A$2:$A$2001,"&gt;="&amp;J$2,'Wpisy'!$A$2:$A$2001,"&lt;"&amp;K$2))</f>
        <v/>
      </c>
      <c r="K23" s="8" t="str">
        <f>IF($A23="","",SUMIFS('Wpisy'!$E$2:$E$2001,'Wpisy'!$B$2:$B$2001,"Wydatek",'Wpisy'!$C$2:$C$2001,$A23,'Wpisy'!$A$2:$A$2001,"&gt;="&amp;K$2,'Wpisy'!$A$2:$A$2001,"&lt;"&amp;L$2))</f>
        <v/>
      </c>
      <c r="L23" s="8" t="str">
        <f>IF($A23="","",SUMIFS('Wpisy'!$E$2:$E$2001,'Wpisy'!$B$2:$B$2001,"Wydatek",'Wpisy'!$C$2:$C$2001,$A23,'Wpisy'!$A$2:$A$2001,"&gt;="&amp;L$2,'Wpisy'!$A$2:$A$2001,"&lt;"&amp;M$2))</f>
        <v/>
      </c>
      <c r="M23" s="8" t="str">
        <f>IF($A23="","",SUMIFS('Wpisy'!$E$2:$E$2001,'Wpisy'!$B$2:$B$2001,"Wydatek",'Wpisy'!$C$2:$C$2001,$A23,'Wpisy'!$A$2:$A$2001,"&gt;="&amp;M$2,'Wpisy'!$A$2:$A$2001,"&lt;"&amp;N$2))</f>
        <v/>
      </c>
      <c r="N23" s="8" t="str">
        <f>IF($A23="","",SUM(B23:M23))</f>
        <v/>
      </c>
      <c r="O23" s="8" t="str">
        <f>IF($A23="","",N23/12)</f>
        <v/>
      </c>
    </row>
    <row r="24">
      <c r="A24" t="str">
        <f>IF('Plan'!A28="","",'Plan'!A28)</f>
        <v/>
      </c>
      <c r="B24" s="8" t="str">
        <f>IF($A24="","",SUMIFS('Wpisy'!$E$2:$E$2001,'Wpisy'!$B$2:$B$2001,"Wydatek",'Wpisy'!$C$2:$C$2001,$A24,'Wpisy'!$A$2:$A$2001,"&gt;="&amp;B$2,'Wpisy'!$A$2:$A$2001,"&lt;"&amp;C$2))</f>
        <v/>
      </c>
      <c r="C24" s="8" t="str">
        <f>IF($A24="","",SUMIFS('Wpisy'!$E$2:$E$2001,'Wpisy'!$B$2:$B$2001,"Wydatek",'Wpisy'!$C$2:$C$2001,$A24,'Wpisy'!$A$2:$A$2001,"&gt;="&amp;C$2,'Wpisy'!$A$2:$A$2001,"&lt;"&amp;D$2))</f>
        <v/>
      </c>
      <c r="D24" s="8" t="str">
        <f>IF($A24="","",SUMIFS('Wpisy'!$E$2:$E$2001,'Wpisy'!$B$2:$B$2001,"Wydatek",'Wpisy'!$C$2:$C$2001,$A24,'Wpisy'!$A$2:$A$2001,"&gt;="&amp;D$2,'Wpisy'!$A$2:$A$2001,"&lt;"&amp;E$2))</f>
        <v/>
      </c>
      <c r="E24" s="8" t="str">
        <f>IF($A24="","",SUMIFS('Wpisy'!$E$2:$E$2001,'Wpisy'!$B$2:$B$2001,"Wydatek",'Wpisy'!$C$2:$C$2001,$A24,'Wpisy'!$A$2:$A$2001,"&gt;="&amp;E$2,'Wpisy'!$A$2:$A$2001,"&lt;"&amp;F$2))</f>
        <v/>
      </c>
      <c r="F24" s="8" t="str">
        <f>IF($A24="","",SUMIFS('Wpisy'!$E$2:$E$2001,'Wpisy'!$B$2:$B$2001,"Wydatek",'Wpisy'!$C$2:$C$2001,$A24,'Wpisy'!$A$2:$A$2001,"&gt;="&amp;F$2,'Wpisy'!$A$2:$A$2001,"&lt;"&amp;G$2))</f>
        <v/>
      </c>
      <c r="G24" s="8" t="str">
        <f>IF($A24="","",SUMIFS('Wpisy'!$E$2:$E$2001,'Wpisy'!$B$2:$B$2001,"Wydatek",'Wpisy'!$C$2:$C$2001,$A24,'Wpisy'!$A$2:$A$2001,"&gt;="&amp;G$2,'Wpisy'!$A$2:$A$2001,"&lt;"&amp;H$2))</f>
        <v/>
      </c>
      <c r="H24" s="8" t="str">
        <f>IF($A24="","",SUMIFS('Wpisy'!$E$2:$E$2001,'Wpisy'!$B$2:$B$2001,"Wydatek",'Wpisy'!$C$2:$C$2001,$A24,'Wpisy'!$A$2:$A$2001,"&gt;="&amp;H$2,'Wpisy'!$A$2:$A$2001,"&lt;"&amp;I$2))</f>
        <v/>
      </c>
      <c r="I24" s="8" t="str">
        <f>IF($A24="","",SUMIFS('Wpisy'!$E$2:$E$2001,'Wpisy'!$B$2:$B$2001,"Wydatek",'Wpisy'!$C$2:$C$2001,$A24,'Wpisy'!$A$2:$A$2001,"&gt;="&amp;I$2,'Wpisy'!$A$2:$A$2001,"&lt;"&amp;J$2))</f>
        <v/>
      </c>
      <c r="J24" s="8" t="str">
        <f>IF($A24="","",SUMIFS('Wpisy'!$E$2:$E$2001,'Wpisy'!$B$2:$B$2001,"Wydatek",'Wpisy'!$C$2:$C$2001,$A24,'Wpisy'!$A$2:$A$2001,"&gt;="&amp;J$2,'Wpisy'!$A$2:$A$2001,"&lt;"&amp;K$2))</f>
        <v/>
      </c>
      <c r="K24" s="8" t="str">
        <f>IF($A24="","",SUMIFS('Wpisy'!$E$2:$E$2001,'Wpisy'!$B$2:$B$2001,"Wydatek",'Wpisy'!$C$2:$C$2001,$A24,'Wpisy'!$A$2:$A$2001,"&gt;="&amp;K$2,'Wpisy'!$A$2:$A$2001,"&lt;"&amp;L$2))</f>
        <v/>
      </c>
      <c r="L24" s="8" t="str">
        <f>IF($A24="","",SUMIFS('Wpisy'!$E$2:$E$2001,'Wpisy'!$B$2:$B$2001,"Wydatek",'Wpisy'!$C$2:$C$2001,$A24,'Wpisy'!$A$2:$A$2001,"&gt;="&amp;L$2,'Wpisy'!$A$2:$A$2001,"&lt;"&amp;M$2))</f>
        <v/>
      </c>
      <c r="M24" s="8" t="str">
        <f>IF($A24="","",SUMIFS('Wpisy'!$E$2:$E$2001,'Wpisy'!$B$2:$B$2001,"Wydatek",'Wpisy'!$C$2:$C$2001,$A24,'Wpisy'!$A$2:$A$2001,"&gt;="&amp;M$2,'Wpisy'!$A$2:$A$2001,"&lt;"&amp;N$2))</f>
        <v/>
      </c>
      <c r="N24" s="8" t="str">
        <f>IF($A24="","",SUM(B24:M24))</f>
        <v/>
      </c>
      <c r="O24" s="8" t="str">
        <f>IF($A24="","",N24/12)</f>
        <v/>
      </c>
    </row>
    <row r="25">
      <c r="A25" t="str">
        <f>IF('Plan'!A29="","",'Plan'!A29)</f>
        <v/>
      </c>
      <c r="B25" s="8" t="str">
        <f>IF($A25="","",SUMIFS('Wpisy'!$E$2:$E$2001,'Wpisy'!$B$2:$B$2001,"Wydatek",'Wpisy'!$C$2:$C$2001,$A25,'Wpisy'!$A$2:$A$2001,"&gt;="&amp;B$2,'Wpisy'!$A$2:$A$2001,"&lt;"&amp;C$2))</f>
        <v/>
      </c>
      <c r="C25" s="8" t="str">
        <f>IF($A25="","",SUMIFS('Wpisy'!$E$2:$E$2001,'Wpisy'!$B$2:$B$2001,"Wydatek",'Wpisy'!$C$2:$C$2001,$A25,'Wpisy'!$A$2:$A$2001,"&gt;="&amp;C$2,'Wpisy'!$A$2:$A$2001,"&lt;"&amp;D$2))</f>
        <v/>
      </c>
      <c r="D25" s="8" t="str">
        <f>IF($A25="","",SUMIFS('Wpisy'!$E$2:$E$2001,'Wpisy'!$B$2:$B$2001,"Wydatek",'Wpisy'!$C$2:$C$2001,$A25,'Wpisy'!$A$2:$A$2001,"&gt;="&amp;D$2,'Wpisy'!$A$2:$A$2001,"&lt;"&amp;E$2))</f>
        <v/>
      </c>
      <c r="E25" s="8" t="str">
        <f>IF($A25="","",SUMIFS('Wpisy'!$E$2:$E$2001,'Wpisy'!$B$2:$B$2001,"Wydatek",'Wpisy'!$C$2:$C$2001,$A25,'Wpisy'!$A$2:$A$2001,"&gt;="&amp;E$2,'Wpisy'!$A$2:$A$2001,"&lt;"&amp;F$2))</f>
        <v/>
      </c>
      <c r="F25" s="8" t="str">
        <f>IF($A25="","",SUMIFS('Wpisy'!$E$2:$E$2001,'Wpisy'!$B$2:$B$2001,"Wydatek",'Wpisy'!$C$2:$C$2001,$A25,'Wpisy'!$A$2:$A$2001,"&gt;="&amp;F$2,'Wpisy'!$A$2:$A$2001,"&lt;"&amp;G$2))</f>
        <v/>
      </c>
      <c r="G25" s="8" t="str">
        <f>IF($A25="","",SUMIFS('Wpisy'!$E$2:$E$2001,'Wpisy'!$B$2:$B$2001,"Wydatek",'Wpisy'!$C$2:$C$2001,$A25,'Wpisy'!$A$2:$A$2001,"&gt;="&amp;G$2,'Wpisy'!$A$2:$A$2001,"&lt;"&amp;H$2))</f>
        <v/>
      </c>
      <c r="H25" s="8" t="str">
        <f>IF($A25="","",SUMIFS('Wpisy'!$E$2:$E$2001,'Wpisy'!$B$2:$B$2001,"Wydatek",'Wpisy'!$C$2:$C$2001,$A25,'Wpisy'!$A$2:$A$2001,"&gt;="&amp;H$2,'Wpisy'!$A$2:$A$2001,"&lt;"&amp;I$2))</f>
        <v/>
      </c>
      <c r="I25" s="8" t="str">
        <f>IF($A25="","",SUMIFS('Wpisy'!$E$2:$E$2001,'Wpisy'!$B$2:$B$2001,"Wydatek",'Wpisy'!$C$2:$C$2001,$A25,'Wpisy'!$A$2:$A$2001,"&gt;="&amp;I$2,'Wpisy'!$A$2:$A$2001,"&lt;"&amp;J$2))</f>
        <v/>
      </c>
      <c r="J25" s="8" t="str">
        <f>IF($A25="","",SUMIFS('Wpisy'!$E$2:$E$2001,'Wpisy'!$B$2:$B$2001,"Wydatek",'Wpisy'!$C$2:$C$2001,$A25,'Wpisy'!$A$2:$A$2001,"&gt;="&amp;J$2,'Wpisy'!$A$2:$A$2001,"&lt;"&amp;K$2))</f>
        <v/>
      </c>
      <c r="K25" s="8" t="str">
        <f>IF($A25="","",SUMIFS('Wpisy'!$E$2:$E$2001,'Wpisy'!$B$2:$B$2001,"Wydatek",'Wpisy'!$C$2:$C$2001,$A25,'Wpisy'!$A$2:$A$2001,"&gt;="&amp;K$2,'Wpisy'!$A$2:$A$2001,"&lt;"&amp;L$2))</f>
        <v/>
      </c>
      <c r="L25" s="8" t="str">
        <f>IF($A25="","",SUMIFS('Wpisy'!$E$2:$E$2001,'Wpisy'!$B$2:$B$2001,"Wydatek",'Wpisy'!$C$2:$C$2001,$A25,'Wpisy'!$A$2:$A$2001,"&gt;="&amp;L$2,'Wpisy'!$A$2:$A$2001,"&lt;"&amp;M$2))</f>
        <v/>
      </c>
      <c r="M25" s="8" t="str">
        <f>IF($A25="","",SUMIFS('Wpisy'!$E$2:$E$2001,'Wpisy'!$B$2:$B$2001,"Wydatek",'Wpisy'!$C$2:$C$2001,$A25,'Wpisy'!$A$2:$A$2001,"&gt;="&amp;M$2,'Wpisy'!$A$2:$A$2001,"&lt;"&amp;N$2))</f>
        <v/>
      </c>
      <c r="N25" s="8" t="str">
        <f>IF($A25="","",SUM(B25:M25))</f>
        <v/>
      </c>
      <c r="O25" s="8" t="str">
        <f>IF($A25="","",N25/12)</f>
        <v/>
      </c>
    </row>
    <row r="26">
      <c r="A26" t="str">
        <f>IF('Plan'!A30="","",'Plan'!A30)</f>
        <v/>
      </c>
      <c r="B26" s="8" t="str">
        <f>IF($A26="","",SUMIFS('Wpisy'!$E$2:$E$2001,'Wpisy'!$B$2:$B$2001,"Wydatek",'Wpisy'!$C$2:$C$2001,$A26,'Wpisy'!$A$2:$A$2001,"&gt;="&amp;B$2,'Wpisy'!$A$2:$A$2001,"&lt;"&amp;C$2))</f>
        <v/>
      </c>
      <c r="C26" s="8" t="str">
        <f>IF($A26="","",SUMIFS('Wpisy'!$E$2:$E$2001,'Wpisy'!$B$2:$B$2001,"Wydatek",'Wpisy'!$C$2:$C$2001,$A26,'Wpisy'!$A$2:$A$2001,"&gt;="&amp;C$2,'Wpisy'!$A$2:$A$2001,"&lt;"&amp;D$2))</f>
        <v/>
      </c>
      <c r="D26" s="8" t="str">
        <f>IF($A26="","",SUMIFS('Wpisy'!$E$2:$E$2001,'Wpisy'!$B$2:$B$2001,"Wydatek",'Wpisy'!$C$2:$C$2001,$A26,'Wpisy'!$A$2:$A$2001,"&gt;="&amp;D$2,'Wpisy'!$A$2:$A$2001,"&lt;"&amp;E$2))</f>
        <v/>
      </c>
      <c r="E26" s="8" t="str">
        <f>IF($A26="","",SUMIFS('Wpisy'!$E$2:$E$2001,'Wpisy'!$B$2:$B$2001,"Wydatek",'Wpisy'!$C$2:$C$2001,$A26,'Wpisy'!$A$2:$A$2001,"&gt;="&amp;E$2,'Wpisy'!$A$2:$A$2001,"&lt;"&amp;F$2))</f>
        <v/>
      </c>
      <c r="F26" s="8" t="str">
        <f>IF($A26="","",SUMIFS('Wpisy'!$E$2:$E$2001,'Wpisy'!$B$2:$B$2001,"Wydatek",'Wpisy'!$C$2:$C$2001,$A26,'Wpisy'!$A$2:$A$2001,"&gt;="&amp;F$2,'Wpisy'!$A$2:$A$2001,"&lt;"&amp;G$2))</f>
        <v/>
      </c>
      <c r="G26" s="8" t="str">
        <f>IF($A26="","",SUMIFS('Wpisy'!$E$2:$E$2001,'Wpisy'!$B$2:$B$2001,"Wydatek",'Wpisy'!$C$2:$C$2001,$A26,'Wpisy'!$A$2:$A$2001,"&gt;="&amp;G$2,'Wpisy'!$A$2:$A$2001,"&lt;"&amp;H$2))</f>
        <v/>
      </c>
      <c r="H26" s="8" t="str">
        <f>IF($A26="","",SUMIFS('Wpisy'!$E$2:$E$2001,'Wpisy'!$B$2:$B$2001,"Wydatek",'Wpisy'!$C$2:$C$2001,$A26,'Wpisy'!$A$2:$A$2001,"&gt;="&amp;H$2,'Wpisy'!$A$2:$A$2001,"&lt;"&amp;I$2))</f>
        <v/>
      </c>
      <c r="I26" s="8" t="str">
        <f>IF($A26="","",SUMIFS('Wpisy'!$E$2:$E$2001,'Wpisy'!$B$2:$B$2001,"Wydatek",'Wpisy'!$C$2:$C$2001,$A26,'Wpisy'!$A$2:$A$2001,"&gt;="&amp;I$2,'Wpisy'!$A$2:$A$2001,"&lt;"&amp;J$2))</f>
        <v/>
      </c>
      <c r="J26" s="8" t="str">
        <f>IF($A26="","",SUMIFS('Wpisy'!$E$2:$E$2001,'Wpisy'!$B$2:$B$2001,"Wydatek",'Wpisy'!$C$2:$C$2001,$A26,'Wpisy'!$A$2:$A$2001,"&gt;="&amp;J$2,'Wpisy'!$A$2:$A$2001,"&lt;"&amp;K$2))</f>
        <v/>
      </c>
      <c r="K26" s="8" t="str">
        <f>IF($A26="","",SUMIFS('Wpisy'!$E$2:$E$2001,'Wpisy'!$B$2:$B$2001,"Wydatek",'Wpisy'!$C$2:$C$2001,$A26,'Wpisy'!$A$2:$A$2001,"&gt;="&amp;K$2,'Wpisy'!$A$2:$A$2001,"&lt;"&amp;L$2))</f>
        <v/>
      </c>
      <c r="L26" s="8" t="str">
        <f>IF($A26="","",SUMIFS('Wpisy'!$E$2:$E$2001,'Wpisy'!$B$2:$B$2001,"Wydatek",'Wpisy'!$C$2:$C$2001,$A26,'Wpisy'!$A$2:$A$2001,"&gt;="&amp;L$2,'Wpisy'!$A$2:$A$2001,"&lt;"&amp;M$2))</f>
        <v/>
      </c>
      <c r="M26" s="8" t="str">
        <f>IF($A26="","",SUMIFS('Wpisy'!$E$2:$E$2001,'Wpisy'!$B$2:$B$2001,"Wydatek",'Wpisy'!$C$2:$C$2001,$A26,'Wpisy'!$A$2:$A$2001,"&gt;="&amp;M$2,'Wpisy'!$A$2:$A$2001,"&lt;"&amp;N$2))</f>
        <v/>
      </c>
      <c r="N26" s="8" t="str">
        <f>IF($A26="","",SUM(B26:M26))</f>
        <v/>
      </c>
      <c r="O26" s="8" t="str">
        <f>IF($A26="","",N26/12)</f>
        <v/>
      </c>
    </row>
    <row r="27">
      <c r="A27" t="str">
        <f>IF('Plan'!A31="","",'Plan'!A31)</f>
        <v/>
      </c>
      <c r="B27" s="8" t="str">
        <f>IF($A27="","",SUMIFS('Wpisy'!$E$2:$E$2001,'Wpisy'!$B$2:$B$2001,"Wydatek",'Wpisy'!$C$2:$C$2001,$A27,'Wpisy'!$A$2:$A$2001,"&gt;="&amp;B$2,'Wpisy'!$A$2:$A$2001,"&lt;"&amp;C$2))</f>
        <v/>
      </c>
      <c r="C27" s="8" t="str">
        <f>IF($A27="","",SUMIFS('Wpisy'!$E$2:$E$2001,'Wpisy'!$B$2:$B$2001,"Wydatek",'Wpisy'!$C$2:$C$2001,$A27,'Wpisy'!$A$2:$A$2001,"&gt;="&amp;C$2,'Wpisy'!$A$2:$A$2001,"&lt;"&amp;D$2))</f>
        <v/>
      </c>
      <c r="D27" s="8" t="str">
        <f>IF($A27="","",SUMIFS('Wpisy'!$E$2:$E$2001,'Wpisy'!$B$2:$B$2001,"Wydatek",'Wpisy'!$C$2:$C$2001,$A27,'Wpisy'!$A$2:$A$2001,"&gt;="&amp;D$2,'Wpisy'!$A$2:$A$2001,"&lt;"&amp;E$2))</f>
        <v/>
      </c>
      <c r="E27" s="8" t="str">
        <f>IF($A27="","",SUMIFS('Wpisy'!$E$2:$E$2001,'Wpisy'!$B$2:$B$2001,"Wydatek",'Wpisy'!$C$2:$C$2001,$A27,'Wpisy'!$A$2:$A$2001,"&gt;="&amp;E$2,'Wpisy'!$A$2:$A$2001,"&lt;"&amp;F$2))</f>
        <v/>
      </c>
      <c r="F27" s="8" t="str">
        <f>IF($A27="","",SUMIFS('Wpisy'!$E$2:$E$2001,'Wpisy'!$B$2:$B$2001,"Wydatek",'Wpisy'!$C$2:$C$2001,$A27,'Wpisy'!$A$2:$A$2001,"&gt;="&amp;F$2,'Wpisy'!$A$2:$A$2001,"&lt;"&amp;G$2))</f>
        <v/>
      </c>
      <c r="G27" s="8" t="str">
        <f>IF($A27="","",SUMIFS('Wpisy'!$E$2:$E$2001,'Wpisy'!$B$2:$B$2001,"Wydatek",'Wpisy'!$C$2:$C$2001,$A27,'Wpisy'!$A$2:$A$2001,"&gt;="&amp;G$2,'Wpisy'!$A$2:$A$2001,"&lt;"&amp;H$2))</f>
        <v/>
      </c>
      <c r="H27" s="8" t="str">
        <f>IF($A27="","",SUMIFS('Wpisy'!$E$2:$E$2001,'Wpisy'!$B$2:$B$2001,"Wydatek",'Wpisy'!$C$2:$C$2001,$A27,'Wpisy'!$A$2:$A$2001,"&gt;="&amp;H$2,'Wpisy'!$A$2:$A$2001,"&lt;"&amp;I$2))</f>
        <v/>
      </c>
      <c r="I27" s="8" t="str">
        <f>IF($A27="","",SUMIFS('Wpisy'!$E$2:$E$2001,'Wpisy'!$B$2:$B$2001,"Wydatek",'Wpisy'!$C$2:$C$2001,$A27,'Wpisy'!$A$2:$A$2001,"&gt;="&amp;I$2,'Wpisy'!$A$2:$A$2001,"&lt;"&amp;J$2))</f>
        <v/>
      </c>
      <c r="J27" s="8" t="str">
        <f>IF($A27="","",SUMIFS('Wpisy'!$E$2:$E$2001,'Wpisy'!$B$2:$B$2001,"Wydatek",'Wpisy'!$C$2:$C$2001,$A27,'Wpisy'!$A$2:$A$2001,"&gt;="&amp;J$2,'Wpisy'!$A$2:$A$2001,"&lt;"&amp;K$2))</f>
        <v/>
      </c>
      <c r="K27" s="8" t="str">
        <f>IF($A27="","",SUMIFS('Wpisy'!$E$2:$E$2001,'Wpisy'!$B$2:$B$2001,"Wydatek",'Wpisy'!$C$2:$C$2001,$A27,'Wpisy'!$A$2:$A$2001,"&gt;="&amp;K$2,'Wpisy'!$A$2:$A$2001,"&lt;"&amp;L$2))</f>
        <v/>
      </c>
      <c r="L27" s="8" t="str">
        <f>IF($A27="","",SUMIFS('Wpisy'!$E$2:$E$2001,'Wpisy'!$B$2:$B$2001,"Wydatek",'Wpisy'!$C$2:$C$2001,$A27,'Wpisy'!$A$2:$A$2001,"&gt;="&amp;L$2,'Wpisy'!$A$2:$A$2001,"&lt;"&amp;M$2))</f>
        <v/>
      </c>
      <c r="M27" s="8" t="str">
        <f>IF($A27="","",SUMIFS('Wpisy'!$E$2:$E$2001,'Wpisy'!$B$2:$B$2001,"Wydatek",'Wpisy'!$C$2:$C$2001,$A27,'Wpisy'!$A$2:$A$2001,"&gt;="&amp;M$2,'Wpisy'!$A$2:$A$2001,"&lt;"&amp;N$2))</f>
        <v/>
      </c>
      <c r="N27" s="8" t="str">
        <f>IF($A27="","",SUM(B27:M27))</f>
        <v/>
      </c>
      <c r="O27" s="8" t="str">
        <f>IF($A27="","",N27/12)</f>
        <v/>
      </c>
    </row>
    <row r="29">
      <c r="A29" s="2" t="inlineStr">
        <is>
          <t xml:space="preserve">Wydatki</t>
        </is>
      </c>
      <c r="B29" s="9">
        <f>SUMIFS('Wpisy'!$E$2:$E$2001,'Wpisy'!$B$2:$B$2001,"Wydatek",'Wpisy'!$A$2:$A$2001,"&gt;="&amp;B$2,'Wpisy'!$A$2:$A$2001,"&lt;"&amp;C$2)</f>
        <v>0</v>
      </c>
      <c r="C29" s="9">
        <f>SUMIFS('Wpisy'!$E$2:$E$2001,'Wpisy'!$B$2:$B$2001,"Wydatek",'Wpisy'!$A$2:$A$2001,"&gt;="&amp;C$2,'Wpisy'!$A$2:$A$2001,"&lt;"&amp;D$2)</f>
        <v>0</v>
      </c>
      <c r="D29" s="9">
        <f>SUMIFS('Wpisy'!$E$2:$E$2001,'Wpisy'!$B$2:$B$2001,"Wydatek",'Wpisy'!$A$2:$A$2001,"&gt;="&amp;D$2,'Wpisy'!$A$2:$A$2001,"&lt;"&amp;E$2)</f>
        <v>0</v>
      </c>
      <c r="E29" s="9">
        <f>SUMIFS('Wpisy'!$E$2:$E$2001,'Wpisy'!$B$2:$B$2001,"Wydatek",'Wpisy'!$A$2:$A$2001,"&gt;="&amp;E$2,'Wpisy'!$A$2:$A$2001,"&lt;"&amp;F$2)</f>
        <v>0</v>
      </c>
      <c r="F29" s="9">
        <f>SUMIFS('Wpisy'!$E$2:$E$2001,'Wpisy'!$B$2:$B$2001,"Wydatek",'Wpisy'!$A$2:$A$2001,"&gt;="&amp;F$2,'Wpisy'!$A$2:$A$2001,"&lt;"&amp;G$2)</f>
        <v>0</v>
      </c>
      <c r="G29" s="9">
        <f>SUMIFS('Wpisy'!$E$2:$E$2001,'Wpisy'!$B$2:$B$2001,"Wydatek",'Wpisy'!$A$2:$A$2001,"&gt;="&amp;G$2,'Wpisy'!$A$2:$A$2001,"&lt;"&amp;H$2)</f>
        <v>0</v>
      </c>
      <c r="H29" s="9">
        <f>SUMIFS('Wpisy'!$E$2:$E$2001,'Wpisy'!$B$2:$B$2001,"Wydatek",'Wpisy'!$A$2:$A$2001,"&gt;="&amp;H$2,'Wpisy'!$A$2:$A$2001,"&lt;"&amp;I$2)</f>
        <v>0</v>
      </c>
      <c r="I29" s="9">
        <f>SUMIFS('Wpisy'!$E$2:$E$2001,'Wpisy'!$B$2:$B$2001,"Wydatek",'Wpisy'!$A$2:$A$2001,"&gt;="&amp;I$2,'Wpisy'!$A$2:$A$2001,"&lt;"&amp;J$2)</f>
        <v>0</v>
      </c>
      <c r="J29" s="9">
        <f>SUMIFS('Wpisy'!$E$2:$E$2001,'Wpisy'!$B$2:$B$2001,"Wydatek",'Wpisy'!$A$2:$A$2001,"&gt;="&amp;J$2,'Wpisy'!$A$2:$A$2001,"&lt;"&amp;K$2)</f>
        <v>0</v>
      </c>
      <c r="K29" s="9">
        <f>SUMIFS('Wpisy'!$E$2:$E$2001,'Wpisy'!$B$2:$B$2001,"Wydatek",'Wpisy'!$A$2:$A$2001,"&gt;="&amp;K$2,'Wpisy'!$A$2:$A$2001,"&lt;"&amp;L$2)</f>
        <v>644.97</v>
      </c>
      <c r="L29" s="9">
        <f>SUMIFS('Wpisy'!$E$2:$E$2001,'Wpisy'!$B$2:$B$2001,"Wydatek",'Wpisy'!$A$2:$A$2001,"&gt;="&amp;L$2,'Wpisy'!$A$2:$A$2001,"&lt;"&amp;M$2)</f>
        <v>0</v>
      </c>
      <c r="M29" s="9">
        <f>SUMIFS('Wpisy'!$E$2:$E$2001,'Wpisy'!$B$2:$B$2001,"Wydatek",'Wpisy'!$A$2:$A$2001,"&gt;="&amp;M$2,'Wpisy'!$A$2:$A$2001,"&lt;"&amp;N$2)</f>
        <v>0</v>
      </c>
      <c r="N29" s="9">
        <f>SUM(B29:M29)</f>
        <v>644.97</v>
      </c>
      <c r="O29" s="9">
        <f>N29/12</f>
        <v>53.75</v>
      </c>
    </row>
    <row r="30">
      <c r="A30" s="2" t="inlineStr">
        <is>
          <t xml:space="preserve">Przychody</t>
        </is>
      </c>
      <c r="B30" s="9">
        <f>SUMIFS('Wpisy'!$E$2:$E$2001,'Wpisy'!$B$2:$B$2001,"Przychód",'Wpisy'!$A$2:$A$2001,"&gt;="&amp;B$2,'Wpisy'!$A$2:$A$2001,"&lt;"&amp;C$2)</f>
        <v>0</v>
      </c>
      <c r="C30" s="9">
        <f>SUMIFS('Wpisy'!$E$2:$E$2001,'Wpisy'!$B$2:$B$2001,"Przychód",'Wpisy'!$A$2:$A$2001,"&gt;="&amp;C$2,'Wpisy'!$A$2:$A$2001,"&lt;"&amp;D$2)</f>
        <v>0</v>
      </c>
      <c r="D30" s="9">
        <f>SUMIFS('Wpisy'!$E$2:$E$2001,'Wpisy'!$B$2:$B$2001,"Przychód",'Wpisy'!$A$2:$A$2001,"&gt;="&amp;D$2,'Wpisy'!$A$2:$A$2001,"&lt;"&amp;E$2)</f>
        <v>0</v>
      </c>
      <c r="E30" s="9">
        <f>SUMIFS('Wpisy'!$E$2:$E$2001,'Wpisy'!$B$2:$B$2001,"Przychód",'Wpisy'!$A$2:$A$2001,"&gt;="&amp;E$2,'Wpisy'!$A$2:$A$2001,"&lt;"&amp;F$2)</f>
        <v>0</v>
      </c>
      <c r="F30" s="9">
        <f>SUMIFS('Wpisy'!$E$2:$E$2001,'Wpisy'!$B$2:$B$2001,"Przychód",'Wpisy'!$A$2:$A$2001,"&gt;="&amp;F$2,'Wpisy'!$A$2:$A$2001,"&lt;"&amp;G$2)</f>
        <v>0</v>
      </c>
      <c r="G30" s="9">
        <f>SUMIFS('Wpisy'!$E$2:$E$2001,'Wpisy'!$B$2:$B$2001,"Przychód",'Wpisy'!$A$2:$A$2001,"&gt;="&amp;G$2,'Wpisy'!$A$2:$A$2001,"&lt;"&amp;H$2)</f>
        <v>0</v>
      </c>
      <c r="H30" s="9">
        <f>SUMIFS('Wpisy'!$E$2:$E$2001,'Wpisy'!$B$2:$B$2001,"Przychód",'Wpisy'!$A$2:$A$2001,"&gt;="&amp;H$2,'Wpisy'!$A$2:$A$2001,"&lt;"&amp;I$2)</f>
        <v>0</v>
      </c>
      <c r="I30" s="9">
        <f>SUMIFS('Wpisy'!$E$2:$E$2001,'Wpisy'!$B$2:$B$2001,"Przychód",'Wpisy'!$A$2:$A$2001,"&gt;="&amp;I$2,'Wpisy'!$A$2:$A$2001,"&lt;"&amp;J$2)</f>
        <v>0</v>
      </c>
      <c r="J30" s="9">
        <f>SUMIFS('Wpisy'!$E$2:$E$2001,'Wpisy'!$B$2:$B$2001,"Przychód",'Wpisy'!$A$2:$A$2001,"&gt;="&amp;J$2,'Wpisy'!$A$2:$A$2001,"&lt;"&amp;K$2)</f>
        <v>0</v>
      </c>
      <c r="K30" s="9">
        <f>SUMIFS('Wpisy'!$E$2:$E$2001,'Wpisy'!$B$2:$B$2001,"Przychód",'Wpisy'!$A$2:$A$2001,"&gt;="&amp;K$2,'Wpisy'!$A$2:$A$2001,"&lt;"&amp;L$2)</f>
        <v>6500</v>
      </c>
      <c r="L30" s="9">
        <f>SUMIFS('Wpisy'!$E$2:$E$2001,'Wpisy'!$B$2:$B$2001,"Przychód",'Wpisy'!$A$2:$A$2001,"&gt;="&amp;L$2,'Wpisy'!$A$2:$A$2001,"&lt;"&amp;M$2)</f>
        <v>0</v>
      </c>
      <c r="M30" s="9">
        <f>SUMIFS('Wpisy'!$E$2:$E$2001,'Wpisy'!$B$2:$B$2001,"Przychód",'Wpisy'!$A$2:$A$2001,"&gt;="&amp;M$2,'Wpisy'!$A$2:$A$2001,"&lt;"&amp;N$2)</f>
        <v>0</v>
      </c>
      <c r="N30" s="9">
        <f>SUM(B30:M30)</f>
        <v>6500</v>
      </c>
      <c r="O30" s="9">
        <f>N30/12</f>
        <v>541.67</v>
      </c>
    </row>
    <row r="31">
      <c r="A31" s="2" t="inlineStr">
        <is>
          <t xml:space="preserve">Bilans</t>
        </is>
      </c>
      <c r="B31" s="9">
        <f>B30-B29</f>
        <v>0</v>
      </c>
      <c r="C31" s="9">
        <f>C30-C29</f>
        <v>0</v>
      </c>
      <c r="D31" s="9">
        <f>D30-D29</f>
        <v>0</v>
      </c>
      <c r="E31" s="9">
        <f>E30-E29</f>
        <v>0</v>
      </c>
      <c r="F31" s="9">
        <f>F30-F29</f>
        <v>0</v>
      </c>
      <c r="G31" s="9">
        <f>G30-G29</f>
        <v>0</v>
      </c>
      <c r="H31" s="9">
        <f>H30-H29</f>
        <v>0</v>
      </c>
      <c r="I31" s="9">
        <f>I30-I29</f>
        <v>0</v>
      </c>
      <c r="J31" s="9">
        <f>J30-J29</f>
        <v>0</v>
      </c>
      <c r="K31" s="9">
        <f>K30-K29</f>
        <v>5855.03</v>
      </c>
      <c r="L31" s="9">
        <f>L30-L29</f>
        <v>0</v>
      </c>
      <c r="M31" s="9">
        <f>M30-M29</f>
        <v>0</v>
      </c>
      <c r="N31" s="9">
        <f>N30-N29</f>
        <v>5855.03</v>
      </c>
      <c r="O31" s="9">
        <f>O30-O29</f>
        <v>487.92</v>
      </c>
    </row>
  </sheetData>
  <pageMargins left="0.7" right="0.7" top="0.75" bottom="0.75" header="0.3" footer="0.3"/>
</worksheet>
</file>